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Leistungsverzeichnis Los 3 FIN_2024-04-22\Kalkulationsvorlagen Los 3 FIN_2024-04-22\"/>
    </mc:Choice>
  </mc:AlternateContent>
  <xr:revisionPtr revIDLastSave="0" documentId="13_ncr:1_{CB947A4A-B200-4741-AE99-FED23DA801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ftraggeber" sheetId="1" r:id="rId1"/>
    <sheet name="Wichtige Hinweise Kalkulation" sheetId="57" r:id="rId2"/>
    <sheet name="Max.Leistungskennzahlen" sheetId="45" r:id="rId3"/>
    <sheet name="Objektübersicht" sheetId="2" r:id="rId4"/>
    <sheet name="SVS_Unterhaltsreinigung" sheetId="3" r:id="rId5"/>
    <sheet name="SVS_Abrufreinigung" sheetId="4" r:id="rId6"/>
    <sheet name="SVS_Grundreinigung" sheetId="5" r:id="rId7"/>
    <sheet name="KALK_grund__GR-_LOS_3" sheetId="6" r:id="rId8"/>
    <sheet name="Berechnung_Rathaus_Marktplatz" sheetId="8" r:id="rId9"/>
    <sheet name="Berechnung_I-Punkt-Rathaus" sheetId="55" r:id="rId10"/>
    <sheet name="Berechnung_Verw.St._Cannstetter" sheetId="54" r:id="rId11"/>
    <sheet name="Berechnung_Verw.St._Hintere-Str" sheetId="46" r:id="rId12"/>
    <sheet name="Berechnung_Verw.St._Wohncyty" sheetId="47" r:id="rId13"/>
    <sheet name="Berechnung_Stadtmarketing" sheetId="41" r:id="rId14"/>
    <sheet name="Berechnung_Stadtmuseum" sheetId="56" r:id="rId15"/>
  </sheets>
  <definedNames>
    <definedName name="__xlnm.Print_Area_13" localSheetId="1">#REF!</definedName>
    <definedName name="__xlnm.Print_Area_13">#REF!</definedName>
    <definedName name="__xlnm.Print_Area_16" localSheetId="1">#REF!</definedName>
    <definedName name="__xlnm.Print_Area_16">#REF!</definedName>
    <definedName name="__xlnm.Print_Area_23">#REF!</definedName>
    <definedName name="__xlnm.Print_Area_33">#REF!</definedName>
    <definedName name="__xlnm.Print_Area_5">#REF!</definedName>
    <definedName name="_xlnm._FilterDatabase" localSheetId="9" hidden="1">'Berechnung_I-Punkt-Rathaus'!$A$13:$AMF$23</definedName>
    <definedName name="_xlnm._FilterDatabase" localSheetId="8" hidden="1">Berechnung_Rathaus_Marktplatz!$A$13:$AMF$388</definedName>
    <definedName name="_xlnm._FilterDatabase" localSheetId="13" hidden="1">Berechnung_Stadtmarketing!$A$13:$AMF$29</definedName>
    <definedName name="_xlnm._FilterDatabase" localSheetId="14" hidden="1">Berechnung_Stadtmuseum!$A$12:$AMF$36</definedName>
    <definedName name="_xlnm._FilterDatabase" localSheetId="10" hidden="1">'Berechnung_Verw.St._Cannstetter'!$A$13:$AMF$13</definedName>
    <definedName name="_xlnm._FilterDatabase" localSheetId="11" hidden="1">'Berechnung_Verw.St._Hintere-Str'!$A$13:$AMF$28</definedName>
    <definedName name="_xlnm._FilterDatabase" localSheetId="12" hidden="1">'Berechnung_Verw.St._Wohncyty'!$A$12:$AMF$51</definedName>
    <definedName name="_Los2" localSheetId="1">#REF!</definedName>
    <definedName name="_Los2">#REF!</definedName>
    <definedName name="B__Blatt" localSheetId="1">#REF!</definedName>
    <definedName name="B__Blatt">#REF!</definedName>
    <definedName name="_xlnm.Print_Area" localSheetId="10">'Berechnung_Verw.St._Cannstetter'!$A$1:$Y$36</definedName>
    <definedName name="_xlnm.Print_Area" localSheetId="2">Max.Leistungskennzahlen!$A$1:$F$47</definedName>
    <definedName name="K_Blatt_ER" localSheetId="1">#REF!</definedName>
    <definedName name="K_Blatt_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9" i="8" l="1"/>
  <c r="W29" i="8"/>
  <c r="V30" i="8"/>
  <c r="W30" i="8"/>
  <c r="V31" i="8"/>
  <c r="W31" i="8"/>
  <c r="V32" i="8"/>
  <c r="W32" i="8"/>
  <c r="V33" i="8"/>
  <c r="W33" i="8"/>
  <c r="V34" i="8"/>
  <c r="W34" i="8"/>
  <c r="V35" i="8"/>
  <c r="W35" i="8"/>
  <c r="V36" i="8"/>
  <c r="W36" i="8"/>
  <c r="V37" i="8"/>
  <c r="W37" i="8"/>
  <c r="V38" i="8"/>
  <c r="W38" i="8"/>
  <c r="V39" i="8"/>
  <c r="W39" i="8"/>
  <c r="V40" i="8"/>
  <c r="W40" i="8"/>
  <c r="V41" i="8"/>
  <c r="W41" i="8"/>
  <c r="V42" i="8"/>
  <c r="W42" i="8"/>
  <c r="V43" i="8"/>
  <c r="W43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N44" i="8"/>
  <c r="P44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M29" i="8"/>
  <c r="N29" i="8" s="1"/>
  <c r="P29" i="8" s="1"/>
  <c r="M30" i="8"/>
  <c r="N30" i="8" s="1"/>
  <c r="P30" i="8" s="1"/>
  <c r="M31" i="8"/>
  <c r="N31" i="8" s="1"/>
  <c r="P31" i="8" s="1"/>
  <c r="M32" i="8"/>
  <c r="N32" i="8" s="1"/>
  <c r="P32" i="8" s="1"/>
  <c r="M33" i="8"/>
  <c r="N33" i="8" s="1"/>
  <c r="P33" i="8" s="1"/>
  <c r="M34" i="8"/>
  <c r="N34" i="8" s="1"/>
  <c r="P34" i="8" s="1"/>
  <c r="M35" i="8"/>
  <c r="N35" i="8" s="1"/>
  <c r="P35" i="8" s="1"/>
  <c r="M36" i="8"/>
  <c r="N36" i="8" s="1"/>
  <c r="P36" i="8" s="1"/>
  <c r="M37" i="8"/>
  <c r="N37" i="8" s="1"/>
  <c r="P37" i="8" s="1"/>
  <c r="M38" i="8"/>
  <c r="N38" i="8" s="1"/>
  <c r="P38" i="8" s="1"/>
  <c r="M39" i="8"/>
  <c r="N39" i="8" s="1"/>
  <c r="P39" i="8" s="1"/>
  <c r="M40" i="8"/>
  <c r="N40" i="8" s="1"/>
  <c r="P40" i="8" s="1"/>
  <c r="M41" i="8"/>
  <c r="N41" i="8" s="1"/>
  <c r="P41" i="8" s="1"/>
  <c r="M42" i="8"/>
  <c r="N42" i="8" s="1"/>
  <c r="P42" i="8" s="1"/>
  <c r="M43" i="8"/>
  <c r="N43" i="8" s="1"/>
  <c r="P43" i="8" s="1"/>
  <c r="B30" i="8"/>
  <c r="B31" i="8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29" i="8"/>
  <c r="U50" i="8"/>
  <c r="V50" i="8" s="1"/>
  <c r="U49" i="8"/>
  <c r="V49" i="8" s="1"/>
  <c r="U13" i="54"/>
  <c r="C35" i="1"/>
  <c r="C36" i="1"/>
  <c r="C37" i="1"/>
  <c r="C38" i="1"/>
  <c r="C39" i="1"/>
  <c r="C40" i="1"/>
  <c r="C34" i="1"/>
  <c r="Q20" i="46"/>
  <c r="S20" i="46"/>
  <c r="J14" i="2"/>
  <c r="H14" i="2"/>
  <c r="U14" i="56"/>
  <c r="U15" i="56"/>
  <c r="U16" i="56"/>
  <c r="U17" i="56"/>
  <c r="U18" i="56"/>
  <c r="U19" i="56"/>
  <c r="U20" i="56"/>
  <c r="U21" i="56"/>
  <c r="U22" i="56"/>
  <c r="U23" i="56"/>
  <c r="U24" i="56"/>
  <c r="U25" i="56"/>
  <c r="U26" i="56"/>
  <c r="U27" i="56"/>
  <c r="U28" i="56"/>
  <c r="U29" i="56"/>
  <c r="U30" i="56"/>
  <c r="U31" i="56"/>
  <c r="U32" i="56"/>
  <c r="U33" i="56"/>
  <c r="U34" i="56"/>
  <c r="U35" i="56"/>
  <c r="U13" i="56"/>
  <c r="V29" i="56"/>
  <c r="M8" i="56"/>
  <c r="M29" i="56"/>
  <c r="N29" i="56" s="1"/>
  <c r="P29" i="56" s="1"/>
  <c r="V30" i="56"/>
  <c r="M30" i="56"/>
  <c r="N30" i="56" s="1"/>
  <c r="P30" i="56" s="1"/>
  <c r="V35" i="56"/>
  <c r="M35" i="56"/>
  <c r="N35" i="56" s="1"/>
  <c r="P35" i="56" s="1"/>
  <c r="V34" i="56"/>
  <c r="M34" i="56"/>
  <c r="N34" i="56" s="1"/>
  <c r="P34" i="56" s="1"/>
  <c r="V33" i="56"/>
  <c r="M33" i="56"/>
  <c r="N33" i="56" s="1"/>
  <c r="P33" i="56" s="1"/>
  <c r="V32" i="56"/>
  <c r="M32" i="56"/>
  <c r="N32" i="56" s="1"/>
  <c r="P32" i="56" s="1"/>
  <c r="V31" i="56"/>
  <c r="M31" i="56"/>
  <c r="N31" i="56" s="1"/>
  <c r="P31" i="56" s="1"/>
  <c r="V27" i="56"/>
  <c r="M27" i="56"/>
  <c r="N27" i="56" s="1"/>
  <c r="P27" i="56" s="1"/>
  <c r="V26" i="56"/>
  <c r="M26" i="56"/>
  <c r="N26" i="56" s="1"/>
  <c r="P26" i="56" s="1"/>
  <c r="V25" i="56"/>
  <c r="M25" i="56"/>
  <c r="N25" i="56" s="1"/>
  <c r="P25" i="56" s="1"/>
  <c r="V28" i="56"/>
  <c r="M28" i="56"/>
  <c r="N28" i="56" s="1"/>
  <c r="P28" i="56" s="1"/>
  <c r="B4" i="56"/>
  <c r="M13" i="56"/>
  <c r="N13" i="56"/>
  <c r="M14" i="56"/>
  <c r="N14" i="56" s="1"/>
  <c r="P14" i="56" s="1"/>
  <c r="M15" i="56"/>
  <c r="N15" i="56"/>
  <c r="P15" i="56" s="1"/>
  <c r="M16" i="56"/>
  <c r="N16" i="56" s="1"/>
  <c r="P16" i="56" s="1"/>
  <c r="M17" i="56"/>
  <c r="N17" i="56" s="1"/>
  <c r="P17" i="56" s="1"/>
  <c r="M18" i="56"/>
  <c r="N18" i="56"/>
  <c r="P18" i="56" s="1"/>
  <c r="M19" i="56"/>
  <c r="N19" i="56" s="1"/>
  <c r="P19" i="56" s="1"/>
  <c r="M20" i="56"/>
  <c r="N20" i="56" s="1"/>
  <c r="P20" i="56" s="1"/>
  <c r="M21" i="56"/>
  <c r="N21" i="56"/>
  <c r="P21" i="56" s="1"/>
  <c r="M22" i="56"/>
  <c r="N22" i="56"/>
  <c r="P22" i="56"/>
  <c r="M23" i="56"/>
  <c r="N23" i="56" s="1"/>
  <c r="P23" i="56" s="1"/>
  <c r="M24" i="56"/>
  <c r="N24" i="56" s="1"/>
  <c r="P24" i="56" s="1"/>
  <c r="S38" i="56"/>
  <c r="Q38" i="56"/>
  <c r="V13" i="56"/>
  <c r="V14" i="56"/>
  <c r="V15" i="56"/>
  <c r="V16" i="56"/>
  <c r="V17" i="56"/>
  <c r="V18" i="56"/>
  <c r="V19" i="56"/>
  <c r="V20" i="56"/>
  <c r="V21" i="56"/>
  <c r="V22" i="56"/>
  <c r="V23" i="56"/>
  <c r="V24" i="56"/>
  <c r="V38" i="56"/>
  <c r="H38" i="56"/>
  <c r="P7" i="56"/>
  <c r="J4" i="56"/>
  <c r="J9" i="2"/>
  <c r="H9" i="2"/>
  <c r="F9" i="2"/>
  <c r="E9" i="2"/>
  <c r="M18" i="55"/>
  <c r="M19" i="55"/>
  <c r="M20" i="55"/>
  <c r="M21" i="55"/>
  <c r="M22" i="55"/>
  <c r="B15" i="55"/>
  <c r="B16" i="55"/>
  <c r="B17" i="55"/>
  <c r="B18" i="55"/>
  <c r="B19" i="55"/>
  <c r="B20" i="55"/>
  <c r="B21" i="55"/>
  <c r="B22" i="55"/>
  <c r="B23" i="55"/>
  <c r="B14" i="55"/>
  <c r="B4" i="55"/>
  <c r="M9" i="55"/>
  <c r="M16" i="55"/>
  <c r="N16" i="55"/>
  <c r="P16" i="55"/>
  <c r="U16" i="55"/>
  <c r="V16" i="55"/>
  <c r="M15" i="55"/>
  <c r="N15" i="55"/>
  <c r="P15" i="55"/>
  <c r="M17" i="55"/>
  <c r="N17" i="55"/>
  <c r="P17" i="55"/>
  <c r="M13" i="55"/>
  <c r="N13" i="55"/>
  <c r="P13" i="55"/>
  <c r="M14" i="55"/>
  <c r="N14" i="55"/>
  <c r="P14" i="55"/>
  <c r="N19" i="55"/>
  <c r="N18" i="55"/>
  <c r="P18" i="55"/>
  <c r="P19" i="55"/>
  <c r="N20" i="55"/>
  <c r="P20" i="55"/>
  <c r="N21" i="55"/>
  <c r="P21" i="55"/>
  <c r="N22" i="55"/>
  <c r="P22" i="55"/>
  <c r="P25" i="55"/>
  <c r="S25" i="55"/>
  <c r="P27" i="55"/>
  <c r="N25" i="55"/>
  <c r="Q25" i="55"/>
  <c r="N27" i="55"/>
  <c r="U15" i="55"/>
  <c r="V15" i="55"/>
  <c r="U17" i="55"/>
  <c r="V17" i="55"/>
  <c r="U13" i="55"/>
  <c r="V13" i="55"/>
  <c r="U14" i="55"/>
  <c r="V14" i="55"/>
  <c r="U19" i="55"/>
  <c r="V19" i="55"/>
  <c r="U18" i="55"/>
  <c r="V18" i="55"/>
  <c r="U20" i="55"/>
  <c r="V20" i="55"/>
  <c r="U21" i="55"/>
  <c r="V21" i="55"/>
  <c r="U22" i="55"/>
  <c r="V22" i="55"/>
  <c r="V25" i="55"/>
  <c r="H25" i="55"/>
  <c r="M10" i="55"/>
  <c r="P7" i="55"/>
  <c r="J4" i="55"/>
  <c r="U13" i="41"/>
  <c r="V13" i="41"/>
  <c r="U14" i="41"/>
  <c r="V14" i="41"/>
  <c r="U15" i="41"/>
  <c r="V15" i="41"/>
  <c r="U16" i="41"/>
  <c r="V16" i="41"/>
  <c r="U17" i="41"/>
  <c r="V17" i="41"/>
  <c r="U18" i="41"/>
  <c r="V18" i="41"/>
  <c r="U19" i="41"/>
  <c r="V19" i="41"/>
  <c r="U20" i="41"/>
  <c r="V20" i="41"/>
  <c r="U21" i="41"/>
  <c r="V21" i="41"/>
  <c r="U22" i="41"/>
  <c r="V22" i="41"/>
  <c r="U23" i="41"/>
  <c r="V23" i="41"/>
  <c r="U24" i="41"/>
  <c r="V24" i="41"/>
  <c r="U25" i="41"/>
  <c r="V25" i="41"/>
  <c r="U26" i="41"/>
  <c r="V26" i="41"/>
  <c r="U27" i="41"/>
  <c r="V27" i="41"/>
  <c r="U28" i="41"/>
  <c r="V28" i="41"/>
  <c r="V31" i="41"/>
  <c r="H13" i="2"/>
  <c r="F13" i="2"/>
  <c r="E13" i="2"/>
  <c r="U19" i="47"/>
  <c r="V19" i="47"/>
  <c r="U20" i="47"/>
  <c r="V20" i="47"/>
  <c r="U21" i="47"/>
  <c r="V21" i="47"/>
  <c r="U22" i="47"/>
  <c r="V22" i="47"/>
  <c r="U23" i="47"/>
  <c r="V23" i="47"/>
  <c r="U24" i="47"/>
  <c r="V24" i="47"/>
  <c r="U25" i="47"/>
  <c r="V25" i="47"/>
  <c r="U26" i="47"/>
  <c r="V26" i="47"/>
  <c r="U27" i="47"/>
  <c r="V27" i="47"/>
  <c r="U28" i="47"/>
  <c r="V28" i="47"/>
  <c r="U29" i="47"/>
  <c r="V29" i="47"/>
  <c r="U30" i="47"/>
  <c r="V30" i="47"/>
  <c r="U31" i="47"/>
  <c r="V31" i="47"/>
  <c r="U32" i="47"/>
  <c r="V32" i="47"/>
  <c r="U33" i="47"/>
  <c r="V33" i="47"/>
  <c r="U34" i="47"/>
  <c r="V34" i="47"/>
  <c r="U35" i="47"/>
  <c r="V35" i="47"/>
  <c r="U36" i="47"/>
  <c r="V36" i="47"/>
  <c r="U37" i="47"/>
  <c r="V37" i="47"/>
  <c r="U38" i="47"/>
  <c r="V38" i="47"/>
  <c r="U39" i="47"/>
  <c r="V39" i="47"/>
  <c r="U40" i="47"/>
  <c r="V40" i="47"/>
  <c r="U42" i="47"/>
  <c r="V42" i="47"/>
  <c r="U43" i="47"/>
  <c r="V43" i="47"/>
  <c r="U44" i="47"/>
  <c r="V44" i="47"/>
  <c r="U45" i="47"/>
  <c r="V45" i="47"/>
  <c r="U46" i="47"/>
  <c r="V46" i="47"/>
  <c r="U47" i="47"/>
  <c r="V47" i="47"/>
  <c r="U48" i="47"/>
  <c r="V48" i="47"/>
  <c r="U49" i="47"/>
  <c r="V49" i="47"/>
  <c r="U50" i="47"/>
  <c r="V50" i="47"/>
  <c r="V53" i="47"/>
  <c r="H12" i="2"/>
  <c r="M19" i="47"/>
  <c r="N19" i="47"/>
  <c r="P19" i="47"/>
  <c r="M20" i="47"/>
  <c r="N20" i="47"/>
  <c r="P20" i="47"/>
  <c r="M21" i="47"/>
  <c r="N21" i="47"/>
  <c r="P21" i="47"/>
  <c r="M22" i="47"/>
  <c r="N22" i="47"/>
  <c r="P22" i="47"/>
  <c r="M23" i="47"/>
  <c r="N23" i="47"/>
  <c r="P23" i="47"/>
  <c r="M24" i="47"/>
  <c r="N24" i="47"/>
  <c r="P24" i="47"/>
  <c r="M25" i="47"/>
  <c r="N25" i="47"/>
  <c r="P25" i="47"/>
  <c r="M26" i="47"/>
  <c r="N26" i="47"/>
  <c r="P26" i="47"/>
  <c r="M27" i="47"/>
  <c r="N27" i="47"/>
  <c r="P27" i="47"/>
  <c r="M28" i="47"/>
  <c r="N28" i="47"/>
  <c r="P28" i="47"/>
  <c r="M29" i="47"/>
  <c r="N29" i="47"/>
  <c r="P29" i="47"/>
  <c r="M30" i="47"/>
  <c r="N30" i="47"/>
  <c r="P30" i="47"/>
  <c r="M31" i="47"/>
  <c r="N31" i="47"/>
  <c r="P31" i="47"/>
  <c r="M32" i="47"/>
  <c r="N32" i="47"/>
  <c r="P32" i="47"/>
  <c r="M33" i="47"/>
  <c r="N33" i="47"/>
  <c r="P33" i="47"/>
  <c r="M34" i="47"/>
  <c r="N34" i="47"/>
  <c r="P34" i="47"/>
  <c r="M35" i="47"/>
  <c r="N35" i="47"/>
  <c r="P35" i="47"/>
  <c r="M36" i="47"/>
  <c r="N36" i="47"/>
  <c r="P36" i="47"/>
  <c r="M37" i="47"/>
  <c r="N37" i="47"/>
  <c r="P37" i="47"/>
  <c r="M38" i="47"/>
  <c r="N38" i="47"/>
  <c r="P38" i="47"/>
  <c r="M39" i="47"/>
  <c r="N39" i="47"/>
  <c r="P39" i="47"/>
  <c r="M40" i="47"/>
  <c r="N40" i="47"/>
  <c r="P40" i="47"/>
  <c r="M42" i="47"/>
  <c r="N42" i="47"/>
  <c r="P42" i="47"/>
  <c r="M43" i="47"/>
  <c r="N43" i="47"/>
  <c r="P43" i="47"/>
  <c r="M44" i="47"/>
  <c r="N44" i="47"/>
  <c r="P44" i="47"/>
  <c r="M45" i="47"/>
  <c r="N45" i="47"/>
  <c r="P45" i="47"/>
  <c r="M46" i="47"/>
  <c r="N46" i="47"/>
  <c r="P46" i="47"/>
  <c r="M47" i="47"/>
  <c r="N47" i="47"/>
  <c r="P47" i="47"/>
  <c r="M48" i="47"/>
  <c r="N48" i="47"/>
  <c r="P48" i="47"/>
  <c r="M49" i="47"/>
  <c r="N49" i="47"/>
  <c r="P49" i="47"/>
  <c r="M50" i="47"/>
  <c r="N50" i="47"/>
  <c r="P50" i="47"/>
  <c r="P53" i="47"/>
  <c r="Q25" i="47"/>
  <c r="S25" i="47"/>
  <c r="Q49" i="47"/>
  <c r="S49" i="47"/>
  <c r="Q50" i="47"/>
  <c r="S50" i="47"/>
  <c r="S53" i="47"/>
  <c r="P55" i="47"/>
  <c r="F12" i="2"/>
  <c r="N53" i="47"/>
  <c r="Q53" i="47"/>
  <c r="N55" i="47"/>
  <c r="E12" i="2"/>
  <c r="H11" i="2"/>
  <c r="M20" i="46"/>
  <c r="N20" i="46"/>
  <c r="P20" i="46"/>
  <c r="P30" i="46"/>
  <c r="S30" i="46"/>
  <c r="P32" i="46"/>
  <c r="F11" i="2"/>
  <c r="N30" i="46"/>
  <c r="Q30" i="46"/>
  <c r="N32" i="46"/>
  <c r="E11" i="2"/>
  <c r="F10" i="2"/>
  <c r="E10" i="2"/>
  <c r="U13" i="8"/>
  <c r="V13" i="8" s="1"/>
  <c r="U14" i="8"/>
  <c r="V14" i="8" s="1"/>
  <c r="U15" i="8"/>
  <c r="V15" i="8" s="1"/>
  <c r="U16" i="8"/>
  <c r="V16" i="8" s="1"/>
  <c r="U17" i="8"/>
  <c r="V17" i="8" s="1"/>
  <c r="U18" i="8"/>
  <c r="V18" i="8" s="1"/>
  <c r="U19" i="8"/>
  <c r="V19" i="8" s="1"/>
  <c r="U20" i="8"/>
  <c r="V20" i="8" s="1"/>
  <c r="U21" i="8"/>
  <c r="V21" i="8" s="1"/>
  <c r="U22" i="8"/>
  <c r="V22" i="8" s="1"/>
  <c r="U23" i="8"/>
  <c r="V23" i="8" s="1"/>
  <c r="U24" i="8"/>
  <c r="V24" i="8" s="1"/>
  <c r="U25" i="8"/>
  <c r="V25" i="8" s="1"/>
  <c r="U26" i="8"/>
  <c r="V26" i="8" s="1"/>
  <c r="U27" i="8"/>
  <c r="V27" i="8" s="1"/>
  <c r="U28" i="8"/>
  <c r="V28" i="8" s="1"/>
  <c r="U44" i="8"/>
  <c r="V44" i="8" s="1"/>
  <c r="U45" i="8"/>
  <c r="V45" i="8" s="1"/>
  <c r="U46" i="8"/>
  <c r="V46" i="8" s="1"/>
  <c r="U47" i="8"/>
  <c r="V47" i="8" s="1"/>
  <c r="U48" i="8"/>
  <c r="V48" i="8" s="1"/>
  <c r="U51" i="8"/>
  <c r="V51" i="8" s="1"/>
  <c r="U52" i="8"/>
  <c r="V52" i="8" s="1"/>
  <c r="U53" i="8"/>
  <c r="V53" i="8" s="1"/>
  <c r="U54" i="8"/>
  <c r="V54" i="8" s="1"/>
  <c r="U55" i="8"/>
  <c r="V55" i="8" s="1"/>
  <c r="U56" i="8"/>
  <c r="V56" i="8" s="1"/>
  <c r="U57" i="8"/>
  <c r="V57" i="8" s="1"/>
  <c r="U58" i="8"/>
  <c r="V58" i="8" s="1"/>
  <c r="U59" i="8"/>
  <c r="V59" i="8" s="1"/>
  <c r="U60" i="8"/>
  <c r="V60" i="8" s="1"/>
  <c r="U61" i="8"/>
  <c r="V61" i="8" s="1"/>
  <c r="U62" i="8"/>
  <c r="V62" i="8" s="1"/>
  <c r="U63" i="8"/>
  <c r="V63" i="8" s="1"/>
  <c r="U64" i="8"/>
  <c r="V64" i="8" s="1"/>
  <c r="U65" i="8"/>
  <c r="V65" i="8" s="1"/>
  <c r="U66" i="8"/>
  <c r="V66" i="8" s="1"/>
  <c r="U69" i="8"/>
  <c r="V69" i="8" s="1"/>
  <c r="U68" i="8"/>
  <c r="V68" i="8" s="1"/>
  <c r="U70" i="8"/>
  <c r="V70" i="8" s="1"/>
  <c r="U71" i="8"/>
  <c r="V71" i="8" s="1"/>
  <c r="U72" i="8"/>
  <c r="V72" i="8" s="1"/>
  <c r="U73" i="8"/>
  <c r="V73" i="8" s="1"/>
  <c r="U74" i="8"/>
  <c r="V74" i="8" s="1"/>
  <c r="U75" i="8"/>
  <c r="V75" i="8" s="1"/>
  <c r="U76" i="8"/>
  <c r="V76" i="8" s="1"/>
  <c r="U77" i="8"/>
  <c r="V77" i="8" s="1"/>
  <c r="U78" i="8"/>
  <c r="V78" i="8" s="1"/>
  <c r="U79" i="8"/>
  <c r="V79" i="8" s="1"/>
  <c r="U80" i="8"/>
  <c r="V80" i="8" s="1"/>
  <c r="U81" i="8"/>
  <c r="V81" i="8" s="1"/>
  <c r="U82" i="8"/>
  <c r="V82" i="8" s="1"/>
  <c r="U83" i="8"/>
  <c r="V83" i="8" s="1"/>
  <c r="U84" i="8"/>
  <c r="V84" i="8" s="1"/>
  <c r="U85" i="8"/>
  <c r="V85" i="8" s="1"/>
  <c r="U86" i="8"/>
  <c r="V86" i="8" s="1"/>
  <c r="U87" i="8"/>
  <c r="V87" i="8" s="1"/>
  <c r="U88" i="8"/>
  <c r="V88" i="8" s="1"/>
  <c r="U89" i="8"/>
  <c r="V89" i="8" s="1"/>
  <c r="U90" i="8"/>
  <c r="V90" i="8" s="1"/>
  <c r="U91" i="8"/>
  <c r="V91" i="8" s="1"/>
  <c r="U92" i="8"/>
  <c r="V92" i="8" s="1"/>
  <c r="U93" i="8"/>
  <c r="V93" i="8" s="1"/>
  <c r="U94" i="8"/>
  <c r="V94" i="8" s="1"/>
  <c r="U95" i="8"/>
  <c r="V95" i="8" s="1"/>
  <c r="U96" i="8"/>
  <c r="V96" i="8" s="1"/>
  <c r="U97" i="8"/>
  <c r="V97" i="8" s="1"/>
  <c r="U98" i="8"/>
  <c r="V98" i="8" s="1"/>
  <c r="U99" i="8"/>
  <c r="V99" i="8" s="1"/>
  <c r="U100" i="8"/>
  <c r="V100" i="8" s="1"/>
  <c r="U101" i="8"/>
  <c r="V101" i="8" s="1"/>
  <c r="U102" i="8"/>
  <c r="V102" i="8" s="1"/>
  <c r="U103" i="8"/>
  <c r="V103" i="8" s="1"/>
  <c r="U104" i="8"/>
  <c r="V104" i="8" s="1"/>
  <c r="U105" i="8"/>
  <c r="V105" i="8" s="1"/>
  <c r="U106" i="8"/>
  <c r="V106" i="8" s="1"/>
  <c r="U107" i="8"/>
  <c r="V107" i="8" s="1"/>
  <c r="U108" i="8"/>
  <c r="V108" i="8" s="1"/>
  <c r="U109" i="8"/>
  <c r="V109" i="8" s="1"/>
  <c r="U110" i="8"/>
  <c r="V110" i="8" s="1"/>
  <c r="U112" i="8"/>
  <c r="V112" i="8" s="1"/>
  <c r="U113" i="8"/>
  <c r="V113" i="8" s="1"/>
  <c r="U114" i="8"/>
  <c r="V114" i="8" s="1"/>
  <c r="U115" i="8"/>
  <c r="V115" i="8" s="1"/>
  <c r="U116" i="8"/>
  <c r="V116" i="8" s="1"/>
  <c r="U117" i="8"/>
  <c r="V117" i="8" s="1"/>
  <c r="U118" i="8"/>
  <c r="V118" i="8" s="1"/>
  <c r="U119" i="8"/>
  <c r="V119" i="8" s="1"/>
  <c r="U120" i="8"/>
  <c r="V120" i="8" s="1"/>
  <c r="U121" i="8"/>
  <c r="V121" i="8" s="1"/>
  <c r="U122" i="8"/>
  <c r="V122" i="8" s="1"/>
  <c r="U123" i="8"/>
  <c r="V123" i="8" s="1"/>
  <c r="U124" i="8"/>
  <c r="V124" i="8" s="1"/>
  <c r="U125" i="8"/>
  <c r="V125" i="8" s="1"/>
  <c r="U126" i="8"/>
  <c r="V126" i="8" s="1"/>
  <c r="U127" i="8"/>
  <c r="V127" i="8" s="1"/>
  <c r="U128" i="8"/>
  <c r="V128" i="8" s="1"/>
  <c r="U129" i="8"/>
  <c r="V129" i="8" s="1"/>
  <c r="U130" i="8"/>
  <c r="V130" i="8" s="1"/>
  <c r="U131" i="8"/>
  <c r="V131" i="8" s="1"/>
  <c r="U132" i="8"/>
  <c r="V132" i="8" s="1"/>
  <c r="U133" i="8"/>
  <c r="V133" i="8" s="1"/>
  <c r="U134" i="8"/>
  <c r="V134" i="8" s="1"/>
  <c r="U135" i="8"/>
  <c r="V135" i="8" s="1"/>
  <c r="U136" i="8"/>
  <c r="V136" i="8" s="1"/>
  <c r="U137" i="8"/>
  <c r="V137" i="8" s="1"/>
  <c r="U138" i="8"/>
  <c r="V138" i="8" s="1"/>
  <c r="U139" i="8"/>
  <c r="V139" i="8" s="1"/>
  <c r="U140" i="8"/>
  <c r="V140" i="8" s="1"/>
  <c r="U141" i="8"/>
  <c r="V141" i="8" s="1"/>
  <c r="U142" i="8"/>
  <c r="V142" i="8" s="1"/>
  <c r="U143" i="8"/>
  <c r="V143" i="8" s="1"/>
  <c r="U144" i="8"/>
  <c r="V144" i="8" s="1"/>
  <c r="U145" i="8"/>
  <c r="V145" i="8" s="1"/>
  <c r="U146" i="8"/>
  <c r="V146" i="8" s="1"/>
  <c r="U147" i="8"/>
  <c r="V147" i="8" s="1"/>
  <c r="U148" i="8"/>
  <c r="V148" i="8" s="1"/>
  <c r="U149" i="8"/>
  <c r="V149" i="8" s="1"/>
  <c r="U150" i="8"/>
  <c r="V150" i="8" s="1"/>
  <c r="U151" i="8"/>
  <c r="V151" i="8" s="1"/>
  <c r="U152" i="8"/>
  <c r="V152" i="8" s="1"/>
  <c r="U153" i="8"/>
  <c r="V153" i="8" s="1"/>
  <c r="U154" i="8"/>
  <c r="V154" i="8" s="1"/>
  <c r="U155" i="8"/>
  <c r="V155" i="8" s="1"/>
  <c r="U156" i="8"/>
  <c r="V156" i="8" s="1"/>
  <c r="U157" i="8"/>
  <c r="V157" i="8" s="1"/>
  <c r="U158" i="8"/>
  <c r="V158" i="8" s="1"/>
  <c r="U163" i="8"/>
  <c r="V163" i="8" s="1"/>
  <c r="U164" i="8"/>
  <c r="V164" i="8" s="1"/>
  <c r="U165" i="8"/>
  <c r="V165" i="8" s="1"/>
  <c r="U166" i="8"/>
  <c r="V166" i="8" s="1"/>
  <c r="U169" i="8"/>
  <c r="V169" i="8" s="1"/>
  <c r="U168" i="8"/>
  <c r="V168" i="8" s="1"/>
  <c r="U170" i="8"/>
  <c r="V170" i="8" s="1"/>
  <c r="U171" i="8"/>
  <c r="V171" i="8" s="1"/>
  <c r="U172" i="8"/>
  <c r="V172" i="8" s="1"/>
  <c r="U173" i="8"/>
  <c r="V173" i="8" s="1"/>
  <c r="U174" i="8"/>
  <c r="V174" i="8" s="1"/>
  <c r="U175" i="8"/>
  <c r="V175" i="8" s="1"/>
  <c r="U176" i="8"/>
  <c r="V176" i="8" s="1"/>
  <c r="U177" i="8"/>
  <c r="V177" i="8" s="1"/>
  <c r="U178" i="8"/>
  <c r="V178" i="8" s="1"/>
  <c r="U179" i="8"/>
  <c r="V179" i="8" s="1"/>
  <c r="U180" i="8"/>
  <c r="V180" i="8" s="1"/>
  <c r="U181" i="8"/>
  <c r="V181" i="8" s="1"/>
  <c r="U182" i="8"/>
  <c r="V182" i="8" s="1"/>
  <c r="U183" i="8"/>
  <c r="V183" i="8" s="1"/>
  <c r="U184" i="8"/>
  <c r="V184" i="8" s="1"/>
  <c r="U185" i="8"/>
  <c r="V185" i="8" s="1"/>
  <c r="U186" i="8"/>
  <c r="V186" i="8" s="1"/>
  <c r="U187" i="8"/>
  <c r="V187" i="8" s="1"/>
  <c r="U188" i="8"/>
  <c r="V188" i="8" s="1"/>
  <c r="U189" i="8"/>
  <c r="V189" i="8" s="1"/>
  <c r="U190" i="8"/>
  <c r="V190" i="8" s="1"/>
  <c r="U191" i="8"/>
  <c r="V191" i="8" s="1"/>
  <c r="U192" i="8"/>
  <c r="V192" i="8" s="1"/>
  <c r="U193" i="8"/>
  <c r="V193" i="8"/>
  <c r="U194" i="8"/>
  <c r="V194" i="8" s="1"/>
  <c r="U195" i="8"/>
  <c r="V195" i="8" s="1"/>
  <c r="U196" i="8"/>
  <c r="V196" i="8" s="1"/>
  <c r="U197" i="8"/>
  <c r="V197" i="8" s="1"/>
  <c r="U198" i="8"/>
  <c r="V198" i="8" s="1"/>
  <c r="U199" i="8"/>
  <c r="V199" i="8" s="1"/>
  <c r="U200" i="8"/>
  <c r="V200" i="8" s="1"/>
  <c r="U201" i="8"/>
  <c r="V201" i="8" s="1"/>
  <c r="U202" i="8"/>
  <c r="V202" i="8" s="1"/>
  <c r="U203" i="8"/>
  <c r="V203" i="8" s="1"/>
  <c r="U204" i="8"/>
  <c r="V204" i="8" s="1"/>
  <c r="U205" i="8"/>
  <c r="V205" i="8" s="1"/>
  <c r="U206" i="8"/>
  <c r="V206" i="8" s="1"/>
  <c r="U207" i="8"/>
  <c r="V207" i="8" s="1"/>
  <c r="U208" i="8"/>
  <c r="V208" i="8" s="1"/>
  <c r="U209" i="8"/>
  <c r="V209" i="8" s="1"/>
  <c r="U210" i="8"/>
  <c r="V210" i="8" s="1"/>
  <c r="U211" i="8"/>
  <c r="V211" i="8" s="1"/>
  <c r="U212" i="8"/>
  <c r="V212" i="8" s="1"/>
  <c r="U213" i="8"/>
  <c r="V213" i="8" s="1"/>
  <c r="U214" i="8"/>
  <c r="V214" i="8" s="1"/>
  <c r="U215" i="8"/>
  <c r="V215" i="8"/>
  <c r="U216" i="8"/>
  <c r="V216" i="8" s="1"/>
  <c r="U217" i="8"/>
  <c r="V217" i="8" s="1"/>
  <c r="U218" i="8"/>
  <c r="V218" i="8" s="1"/>
  <c r="U219" i="8"/>
  <c r="V219" i="8" s="1"/>
  <c r="U220" i="8"/>
  <c r="V220" i="8" s="1"/>
  <c r="U221" i="8"/>
  <c r="V221" i="8" s="1"/>
  <c r="U222" i="8"/>
  <c r="V222" i="8" s="1"/>
  <c r="U223" i="8"/>
  <c r="V223" i="8" s="1"/>
  <c r="U224" i="8"/>
  <c r="V224" i="8" s="1"/>
  <c r="U225" i="8"/>
  <c r="V225" i="8" s="1"/>
  <c r="U226" i="8"/>
  <c r="V226" i="8" s="1"/>
  <c r="U227" i="8"/>
  <c r="V227" i="8" s="1"/>
  <c r="U228" i="8"/>
  <c r="V228" i="8" s="1"/>
  <c r="U229" i="8"/>
  <c r="V229" i="8" s="1"/>
  <c r="U230" i="8"/>
  <c r="V230" i="8" s="1"/>
  <c r="U231" i="8"/>
  <c r="V231" i="8" s="1"/>
  <c r="U232" i="8"/>
  <c r="V232" i="8" s="1"/>
  <c r="U233" i="8"/>
  <c r="V233" i="8" s="1"/>
  <c r="U234" i="8"/>
  <c r="V234" i="8" s="1"/>
  <c r="U235" i="8"/>
  <c r="V235" i="8" s="1"/>
  <c r="U236" i="8"/>
  <c r="V236" i="8" s="1"/>
  <c r="U237" i="8"/>
  <c r="V237" i="8" s="1"/>
  <c r="U238" i="8"/>
  <c r="V238" i="8" s="1"/>
  <c r="U239" i="8"/>
  <c r="V239" i="8" s="1"/>
  <c r="U240" i="8"/>
  <c r="V240" i="8" s="1"/>
  <c r="U241" i="8"/>
  <c r="V241" i="8" s="1"/>
  <c r="U242" i="8"/>
  <c r="V242" i="8" s="1"/>
  <c r="U243" i="8"/>
  <c r="V243" i="8" s="1"/>
  <c r="U244" i="8"/>
  <c r="V244" i="8" s="1"/>
  <c r="U245" i="8"/>
  <c r="V245" i="8" s="1"/>
  <c r="U246" i="8"/>
  <c r="V246" i="8" s="1"/>
  <c r="U247" i="8"/>
  <c r="V247" i="8" s="1"/>
  <c r="U248" i="8"/>
  <c r="V248" i="8" s="1"/>
  <c r="U249" i="8"/>
  <c r="V249" i="8" s="1"/>
  <c r="U250" i="8"/>
  <c r="V250" i="8" s="1"/>
  <c r="U251" i="8"/>
  <c r="V251" i="8" s="1"/>
  <c r="U252" i="8"/>
  <c r="V252" i="8" s="1"/>
  <c r="U253" i="8"/>
  <c r="V253" i="8" s="1"/>
  <c r="U254" i="8"/>
  <c r="V254" i="8" s="1"/>
  <c r="U255" i="8"/>
  <c r="V255" i="8" s="1"/>
  <c r="U256" i="8"/>
  <c r="V256" i="8" s="1"/>
  <c r="U257" i="8"/>
  <c r="V257" i="8" s="1"/>
  <c r="U258" i="8"/>
  <c r="V258" i="8" s="1"/>
  <c r="U259" i="8"/>
  <c r="V259" i="8" s="1"/>
  <c r="U260" i="8"/>
  <c r="V260" i="8" s="1"/>
  <c r="U261" i="8"/>
  <c r="V261" i="8" s="1"/>
  <c r="U262" i="8"/>
  <c r="V262" i="8" s="1"/>
  <c r="U263" i="8"/>
  <c r="V263" i="8" s="1"/>
  <c r="U264" i="8"/>
  <c r="V264" i="8" s="1"/>
  <c r="U265" i="8"/>
  <c r="V265" i="8" s="1"/>
  <c r="U266" i="8"/>
  <c r="V266" i="8" s="1"/>
  <c r="U269" i="8"/>
  <c r="V269" i="8" s="1"/>
  <c r="U268" i="8"/>
  <c r="V268" i="8" s="1"/>
  <c r="U270" i="8"/>
  <c r="V270" i="8" s="1"/>
  <c r="U271" i="8"/>
  <c r="V271" i="8" s="1"/>
  <c r="U272" i="8"/>
  <c r="V272" i="8" s="1"/>
  <c r="U273" i="8"/>
  <c r="V273" i="8" s="1"/>
  <c r="U274" i="8"/>
  <c r="V274" i="8" s="1"/>
  <c r="U275" i="8"/>
  <c r="V275" i="8" s="1"/>
  <c r="U276" i="8"/>
  <c r="V276" i="8" s="1"/>
  <c r="U277" i="8"/>
  <c r="V277" i="8" s="1"/>
  <c r="U278" i="8"/>
  <c r="V278" i="8" s="1"/>
  <c r="U279" i="8"/>
  <c r="V279" i="8" s="1"/>
  <c r="U280" i="8"/>
  <c r="V280" i="8" s="1"/>
  <c r="U281" i="8"/>
  <c r="V281" i="8" s="1"/>
  <c r="U282" i="8"/>
  <c r="V282" i="8" s="1"/>
  <c r="U283" i="8"/>
  <c r="V283" i="8" s="1"/>
  <c r="U285" i="8"/>
  <c r="V285" i="8" s="1"/>
  <c r="U286" i="8"/>
  <c r="V286" i="8" s="1"/>
  <c r="U287" i="8"/>
  <c r="V287" i="8" s="1"/>
  <c r="U288" i="8"/>
  <c r="V288" i="8" s="1"/>
  <c r="U289" i="8"/>
  <c r="V289" i="8" s="1"/>
  <c r="U290" i="8"/>
  <c r="V290" i="8" s="1"/>
  <c r="U291" i="8"/>
  <c r="V291" i="8" s="1"/>
  <c r="U292" i="8"/>
  <c r="V292" i="8" s="1"/>
  <c r="U293" i="8"/>
  <c r="V293" i="8" s="1"/>
  <c r="U294" i="8"/>
  <c r="V294" i="8" s="1"/>
  <c r="U295" i="8"/>
  <c r="V295" i="8" s="1"/>
  <c r="U296" i="8"/>
  <c r="V296" i="8" s="1"/>
  <c r="U297" i="8"/>
  <c r="V297" i="8" s="1"/>
  <c r="U298" i="8"/>
  <c r="V298" i="8" s="1"/>
  <c r="U299" i="8"/>
  <c r="V299" i="8" s="1"/>
  <c r="U300" i="8"/>
  <c r="V300" i="8" s="1"/>
  <c r="U301" i="8"/>
  <c r="V301" i="8" s="1"/>
  <c r="U302" i="8"/>
  <c r="V302" i="8" s="1"/>
  <c r="U303" i="8"/>
  <c r="V303" i="8" s="1"/>
  <c r="U304" i="8"/>
  <c r="V304" i="8" s="1"/>
  <c r="U305" i="8"/>
  <c r="V305" i="8" s="1"/>
  <c r="U306" i="8"/>
  <c r="V306" i="8" s="1"/>
  <c r="U307" i="8"/>
  <c r="V307" i="8" s="1"/>
  <c r="U308" i="8"/>
  <c r="V308" i="8" s="1"/>
  <c r="U309" i="8"/>
  <c r="V309" i="8" s="1"/>
  <c r="U310" i="8"/>
  <c r="V310" i="8" s="1"/>
  <c r="U311" i="8"/>
  <c r="V311" i="8" s="1"/>
  <c r="U312" i="8"/>
  <c r="V312" i="8" s="1"/>
  <c r="U313" i="8"/>
  <c r="V313" i="8" s="1"/>
  <c r="U314" i="8"/>
  <c r="V314" i="8" s="1"/>
  <c r="U315" i="8"/>
  <c r="V315" i="8" s="1"/>
  <c r="U316" i="8"/>
  <c r="V316" i="8" s="1"/>
  <c r="U317" i="8"/>
  <c r="V317" i="8" s="1"/>
  <c r="U318" i="8"/>
  <c r="V318" i="8" s="1"/>
  <c r="U319" i="8"/>
  <c r="V319" i="8" s="1"/>
  <c r="U320" i="8"/>
  <c r="V320" i="8" s="1"/>
  <c r="U321" i="8"/>
  <c r="V321" i="8" s="1"/>
  <c r="U322" i="8"/>
  <c r="V322" i="8" s="1"/>
  <c r="U323" i="8"/>
  <c r="V323" i="8" s="1"/>
  <c r="U324" i="8"/>
  <c r="V324" i="8" s="1"/>
  <c r="U325" i="8"/>
  <c r="V325" i="8" s="1"/>
  <c r="U326" i="8"/>
  <c r="V326" i="8" s="1"/>
  <c r="U327" i="8"/>
  <c r="V327" i="8" s="1"/>
  <c r="U328" i="8"/>
  <c r="V328" i="8" s="1"/>
  <c r="U329" i="8"/>
  <c r="V329" i="8" s="1"/>
  <c r="U330" i="8"/>
  <c r="V330" i="8" s="1"/>
  <c r="U331" i="8"/>
  <c r="V331" i="8" s="1"/>
  <c r="U332" i="8"/>
  <c r="V332" i="8" s="1"/>
  <c r="U333" i="8"/>
  <c r="V333" i="8" s="1"/>
  <c r="U334" i="8"/>
  <c r="V334" i="8" s="1"/>
  <c r="U335" i="8"/>
  <c r="V335" i="8" s="1"/>
  <c r="U336" i="8"/>
  <c r="V336" i="8" s="1"/>
  <c r="U337" i="8"/>
  <c r="V337" i="8" s="1"/>
  <c r="U338" i="8"/>
  <c r="V338" i="8" s="1"/>
  <c r="U339" i="8"/>
  <c r="V339" i="8" s="1"/>
  <c r="U340" i="8"/>
  <c r="V340" i="8" s="1"/>
  <c r="U341" i="8"/>
  <c r="V341" i="8" s="1"/>
  <c r="U342" i="8"/>
  <c r="V342" i="8" s="1"/>
  <c r="U343" i="8"/>
  <c r="V343" i="8" s="1"/>
  <c r="U344" i="8"/>
  <c r="V344" i="8" s="1"/>
  <c r="U345" i="8"/>
  <c r="V345" i="8" s="1"/>
  <c r="U346" i="8"/>
  <c r="V346" i="8" s="1"/>
  <c r="U347" i="8"/>
  <c r="V347" i="8" s="1"/>
  <c r="U348" i="8"/>
  <c r="V348" i="8" s="1"/>
  <c r="U350" i="8"/>
  <c r="V350" i="8" s="1"/>
  <c r="U351" i="8"/>
  <c r="V351" i="8" s="1"/>
  <c r="U352" i="8"/>
  <c r="V352" i="8" s="1"/>
  <c r="U353" i="8"/>
  <c r="V353" i="8" s="1"/>
  <c r="U354" i="8"/>
  <c r="V354" i="8" s="1"/>
  <c r="U355" i="8"/>
  <c r="V355" i="8" s="1"/>
  <c r="U356" i="8"/>
  <c r="V356" i="8" s="1"/>
  <c r="U357" i="8"/>
  <c r="V357" i="8" s="1"/>
  <c r="U358" i="8"/>
  <c r="V358" i="8" s="1"/>
  <c r="U359" i="8"/>
  <c r="V359" i="8" s="1"/>
  <c r="U360" i="8"/>
  <c r="V360" i="8" s="1"/>
  <c r="U361" i="8"/>
  <c r="V361" i="8" s="1"/>
  <c r="U362" i="8"/>
  <c r="V362" i="8" s="1"/>
  <c r="U363" i="8"/>
  <c r="V363" i="8" s="1"/>
  <c r="U364" i="8"/>
  <c r="V364" i="8" s="1"/>
  <c r="U365" i="8"/>
  <c r="V365" i="8" s="1"/>
  <c r="U366" i="8"/>
  <c r="V366" i="8" s="1"/>
  <c r="U369" i="8"/>
  <c r="U368" i="8"/>
  <c r="V368" i="8" s="1"/>
  <c r="U370" i="8"/>
  <c r="V370" i="8" s="1"/>
  <c r="U371" i="8"/>
  <c r="V371" i="8" s="1"/>
  <c r="U372" i="8"/>
  <c r="V372" i="8" s="1"/>
  <c r="U373" i="8"/>
  <c r="V373" i="8" s="1"/>
  <c r="U374" i="8"/>
  <c r="V374" i="8"/>
  <c r="U375" i="8"/>
  <c r="V375" i="8" s="1"/>
  <c r="U376" i="8"/>
  <c r="V376" i="8" s="1"/>
  <c r="U377" i="8"/>
  <c r="V377" i="8" s="1"/>
  <c r="U378" i="8"/>
  <c r="V378" i="8" s="1"/>
  <c r="U379" i="8"/>
  <c r="V379" i="8" s="1"/>
  <c r="U380" i="8"/>
  <c r="V380" i="8" s="1"/>
  <c r="U381" i="8"/>
  <c r="V381" i="8" s="1"/>
  <c r="U382" i="8"/>
  <c r="V382" i="8" s="1"/>
  <c r="U383" i="8"/>
  <c r="V383" i="8" s="1"/>
  <c r="U384" i="8"/>
  <c r="V384" i="8" s="1"/>
  <c r="U385" i="8"/>
  <c r="V385" i="8" s="1"/>
  <c r="U386" i="8"/>
  <c r="V386" i="8" s="1"/>
  <c r="U387" i="8"/>
  <c r="V387" i="8" s="1"/>
  <c r="V167" i="8"/>
  <c r="N110" i="8"/>
  <c r="P110" i="8" s="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13" i="41"/>
  <c r="N14" i="41"/>
  <c r="P14" i="41"/>
  <c r="N15" i="41"/>
  <c r="P15" i="41"/>
  <c r="N16" i="41"/>
  <c r="P16" i="41"/>
  <c r="N17" i="41"/>
  <c r="P17" i="41"/>
  <c r="N18" i="41"/>
  <c r="P18" i="41"/>
  <c r="N19" i="41"/>
  <c r="P19" i="41"/>
  <c r="N20" i="41"/>
  <c r="P20" i="41"/>
  <c r="N21" i="41"/>
  <c r="P21" i="41"/>
  <c r="N22" i="41"/>
  <c r="P22" i="41"/>
  <c r="N23" i="41"/>
  <c r="P23" i="41"/>
  <c r="N24" i="41"/>
  <c r="P24" i="41"/>
  <c r="N25" i="41"/>
  <c r="P25" i="41"/>
  <c r="N26" i="41"/>
  <c r="P26" i="41"/>
  <c r="N27" i="41"/>
  <c r="P27" i="41"/>
  <c r="N28" i="41"/>
  <c r="P28" i="41"/>
  <c r="U14" i="47"/>
  <c r="U15" i="47"/>
  <c r="U16" i="47"/>
  <c r="U17" i="47"/>
  <c r="U18" i="47"/>
  <c r="U13" i="47"/>
  <c r="M14" i="47"/>
  <c r="N14" i="47"/>
  <c r="P14" i="47"/>
  <c r="M15" i="47"/>
  <c r="N15" i="47"/>
  <c r="P15" i="47"/>
  <c r="M16" i="47"/>
  <c r="N16" i="47"/>
  <c r="P16" i="47"/>
  <c r="M17" i="47"/>
  <c r="N17" i="47"/>
  <c r="P17" i="47"/>
  <c r="M18" i="47"/>
  <c r="N18" i="47"/>
  <c r="P18" i="47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13" i="46"/>
  <c r="U14" i="54"/>
  <c r="V14" i="54" s="1"/>
  <c r="U15" i="54"/>
  <c r="V15" i="54" s="1"/>
  <c r="U16" i="54"/>
  <c r="V16" i="54" s="1"/>
  <c r="U17" i="54"/>
  <c r="V17" i="54" s="1"/>
  <c r="U18" i="54"/>
  <c r="V18" i="54" s="1"/>
  <c r="U19" i="54"/>
  <c r="V19" i="54" s="1"/>
  <c r="U20" i="54"/>
  <c r="V20" i="54" s="1"/>
  <c r="U21" i="54"/>
  <c r="V21" i="54" s="1"/>
  <c r="U22" i="54"/>
  <c r="V22" i="54" s="1"/>
  <c r="U23" i="54"/>
  <c r="V23" i="54" s="1"/>
  <c r="U24" i="54"/>
  <c r="V24" i="54" s="1"/>
  <c r="U25" i="54"/>
  <c r="V25" i="54" s="1"/>
  <c r="U26" i="54"/>
  <c r="V26" i="54" s="1"/>
  <c r="U27" i="54"/>
  <c r="V27" i="54" s="1"/>
  <c r="U28" i="54"/>
  <c r="V28" i="54" s="1"/>
  <c r="U29" i="54"/>
  <c r="V29" i="54" s="1"/>
  <c r="U30" i="54"/>
  <c r="V30" i="54" s="1"/>
  <c r="P14" i="54"/>
  <c r="P15" i="54"/>
  <c r="P16" i="54"/>
  <c r="P17" i="54"/>
  <c r="P18" i="54"/>
  <c r="P19" i="54"/>
  <c r="P20" i="54"/>
  <c r="P21" i="54"/>
  <c r="P22" i="54"/>
  <c r="P23" i="54"/>
  <c r="P24" i="54"/>
  <c r="P25" i="54"/>
  <c r="P26" i="54"/>
  <c r="P27" i="54"/>
  <c r="P28" i="54"/>
  <c r="P29" i="54"/>
  <c r="P30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27" i="54"/>
  <c r="N28" i="54"/>
  <c r="N29" i="54"/>
  <c r="N30" i="54"/>
  <c r="U67" i="8"/>
  <c r="U167" i="8"/>
  <c r="U267" i="8"/>
  <c r="U284" i="8"/>
  <c r="U349" i="8"/>
  <c r="U367" i="8"/>
  <c r="M8" i="41"/>
  <c r="H5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P26" i="46"/>
  <c r="F69" i="3"/>
  <c r="F72" i="3" s="1"/>
  <c r="F71" i="3"/>
  <c r="V26" i="46"/>
  <c r="F69" i="5"/>
  <c r="F72" i="5" s="1"/>
  <c r="F71" i="5"/>
  <c r="M17" i="46"/>
  <c r="N17" i="46"/>
  <c r="P17" i="46"/>
  <c r="V17" i="46"/>
  <c r="M14" i="46"/>
  <c r="N14" i="46"/>
  <c r="M15" i="46"/>
  <c r="N15" i="46"/>
  <c r="M16" i="46"/>
  <c r="N16" i="46"/>
  <c r="M18" i="46"/>
  <c r="N18" i="46"/>
  <c r="M19" i="46"/>
  <c r="N19" i="46"/>
  <c r="M21" i="46"/>
  <c r="N21" i="46"/>
  <c r="M22" i="46"/>
  <c r="N22" i="46"/>
  <c r="M23" i="46"/>
  <c r="N23" i="46"/>
  <c r="M24" i="46"/>
  <c r="N24" i="46"/>
  <c r="M25" i="46"/>
  <c r="N25" i="46"/>
  <c r="M26" i="46"/>
  <c r="N26" i="46"/>
  <c r="M27" i="46"/>
  <c r="N27" i="46"/>
  <c r="M9" i="46"/>
  <c r="M13" i="46"/>
  <c r="M25" i="54"/>
  <c r="M24" i="54"/>
  <c r="M23" i="54"/>
  <c r="M22" i="54"/>
  <c r="M21" i="54"/>
  <c r="M20" i="54"/>
  <c r="M19" i="54"/>
  <c r="M9" i="8"/>
  <c r="M163" i="8" s="1"/>
  <c r="N163" i="8" s="1"/>
  <c r="N109" i="8"/>
  <c r="P109" i="8" s="1"/>
  <c r="M287" i="8"/>
  <c r="N287" i="8" s="1"/>
  <c r="P287" i="8" s="1"/>
  <c r="M330" i="8"/>
  <c r="N330" i="8" s="1"/>
  <c r="P330" i="8" s="1"/>
  <c r="M365" i="8"/>
  <c r="N365" i="8" s="1"/>
  <c r="H390" i="8"/>
  <c r="M9" i="54"/>
  <c r="M17" i="54"/>
  <c r="M18" i="54"/>
  <c r="N13" i="41"/>
  <c r="P13" i="41"/>
  <c r="P31" i="41"/>
  <c r="S31" i="41"/>
  <c r="P33" i="41"/>
  <c r="O7" i="41"/>
  <c r="V17" i="47"/>
  <c r="V18" i="47"/>
  <c r="V13" i="47"/>
  <c r="V14" i="47"/>
  <c r="V15" i="47"/>
  <c r="V16" i="47"/>
  <c r="V13" i="46"/>
  <c r="V14" i="46"/>
  <c r="V15" i="46"/>
  <c r="V16" i="46"/>
  <c r="V18" i="46"/>
  <c r="V19" i="46"/>
  <c r="V20" i="46"/>
  <c r="V21" i="46"/>
  <c r="V22" i="46"/>
  <c r="V23" i="46"/>
  <c r="V24" i="46"/>
  <c r="V25" i="46"/>
  <c r="V27" i="46"/>
  <c r="V30" i="46"/>
  <c r="M13" i="54"/>
  <c r="N13" i="54"/>
  <c r="P13" i="54"/>
  <c r="M14" i="54"/>
  <c r="M15" i="54"/>
  <c r="M16" i="54"/>
  <c r="M26" i="54"/>
  <c r="M27" i="54"/>
  <c r="M28" i="54"/>
  <c r="M29" i="54"/>
  <c r="M30" i="54"/>
  <c r="P33" i="54"/>
  <c r="S33" i="54"/>
  <c r="P35" i="54"/>
  <c r="N33" i="54"/>
  <c r="Q33" i="54"/>
  <c r="N35" i="54"/>
  <c r="V13" i="54"/>
  <c r="M9" i="47"/>
  <c r="M10" i="8"/>
  <c r="B4" i="54"/>
  <c r="H33" i="54"/>
  <c r="M10" i="54"/>
  <c r="P7" i="54"/>
  <c r="J4" i="54"/>
  <c r="B4" i="41"/>
  <c r="B4" i="47"/>
  <c r="M10" i="47"/>
  <c r="P7" i="47"/>
  <c r="J4" i="47"/>
  <c r="B4" i="46"/>
  <c r="M10" i="46"/>
  <c r="H30" i="46"/>
  <c r="P7" i="46"/>
  <c r="J4" i="46"/>
  <c r="J11" i="2"/>
  <c r="J12" i="2"/>
  <c r="J13" i="2"/>
  <c r="N31" i="41"/>
  <c r="H31" i="41"/>
  <c r="P7" i="41"/>
  <c r="J4" i="41"/>
  <c r="E6" i="6"/>
  <c r="J4" i="8"/>
  <c r="B4" i="8"/>
  <c r="C2" i="5"/>
  <c r="C2" i="4"/>
  <c r="C2" i="3"/>
  <c r="P7" i="8"/>
  <c r="E67" i="5"/>
  <c r="F66" i="5"/>
  <c r="F65" i="5"/>
  <c r="F64" i="5"/>
  <c r="F63" i="5"/>
  <c r="F62" i="5"/>
  <c r="F61" i="5"/>
  <c r="F59" i="5"/>
  <c r="F58" i="5"/>
  <c r="F57" i="5"/>
  <c r="E51" i="5"/>
  <c r="F50" i="5"/>
  <c r="F49" i="5"/>
  <c r="E46" i="5"/>
  <c r="F45" i="5"/>
  <c r="F44" i="5"/>
  <c r="F46" i="5"/>
  <c r="F42" i="5"/>
  <c r="E37" i="5"/>
  <c r="F36" i="5"/>
  <c r="F35" i="5"/>
  <c r="F37" i="5" s="1"/>
  <c r="F31" i="5"/>
  <c r="F30" i="5"/>
  <c r="E12" i="5"/>
  <c r="D25" i="5"/>
  <c r="E25" i="5"/>
  <c r="F25" i="5"/>
  <c r="F11" i="5"/>
  <c r="F10" i="5"/>
  <c r="F9" i="5"/>
  <c r="F8" i="5"/>
  <c r="F7" i="5"/>
  <c r="F12" i="5" s="1"/>
  <c r="F6" i="5"/>
  <c r="F71" i="4"/>
  <c r="E67" i="4"/>
  <c r="F66" i="4"/>
  <c r="F65" i="4"/>
  <c r="F64" i="4"/>
  <c r="F63" i="4"/>
  <c r="F62" i="4"/>
  <c r="F61" i="4"/>
  <c r="F59" i="4"/>
  <c r="F58" i="4"/>
  <c r="F57" i="4"/>
  <c r="F67" i="4"/>
  <c r="E51" i="4"/>
  <c r="F50" i="4"/>
  <c r="F49" i="4"/>
  <c r="F51" i="4"/>
  <c r="E46" i="4"/>
  <c r="E53" i="4"/>
  <c r="F45" i="4"/>
  <c r="F44" i="4"/>
  <c r="F46" i="4" s="1"/>
  <c r="F53" i="4" s="1"/>
  <c r="F42" i="4"/>
  <c r="E37" i="4"/>
  <c r="F36" i="4"/>
  <c r="F37" i="4"/>
  <c r="F35" i="4"/>
  <c r="F31" i="4"/>
  <c r="F30" i="4"/>
  <c r="E12" i="4"/>
  <c r="D19" i="4"/>
  <c r="E19" i="4"/>
  <c r="F19" i="4"/>
  <c r="F11" i="4"/>
  <c r="F10" i="4"/>
  <c r="F9" i="4"/>
  <c r="F8" i="4"/>
  <c r="F7" i="4"/>
  <c r="F12" i="4" s="1"/>
  <c r="F6" i="4"/>
  <c r="E67" i="3"/>
  <c r="F66" i="3"/>
  <c r="F65" i="3"/>
  <c r="F64" i="3"/>
  <c r="F63" i="3"/>
  <c r="F62" i="3"/>
  <c r="F61" i="3"/>
  <c r="F59" i="3"/>
  <c r="F58" i="3"/>
  <c r="F57" i="3"/>
  <c r="F67" i="3" s="1"/>
  <c r="E51" i="3"/>
  <c r="F50" i="3"/>
  <c r="F49" i="3"/>
  <c r="E46" i="3"/>
  <c r="F45" i="3"/>
  <c r="F46" i="3" s="1"/>
  <c r="F53" i="3" s="1"/>
  <c r="F44" i="3"/>
  <c r="F42" i="3"/>
  <c r="E37" i="3"/>
  <c r="F36" i="3"/>
  <c r="F35" i="3"/>
  <c r="F37" i="3"/>
  <c r="F31" i="3"/>
  <c r="F30" i="3"/>
  <c r="E12" i="3"/>
  <c r="D25" i="3"/>
  <c r="E25" i="3"/>
  <c r="F25" i="3"/>
  <c r="F11" i="3"/>
  <c r="F10" i="3"/>
  <c r="F9" i="3"/>
  <c r="F12" i="3" s="1"/>
  <c r="F8" i="3"/>
  <c r="F7" i="3"/>
  <c r="F6" i="3"/>
  <c r="E53" i="3"/>
  <c r="E53" i="5"/>
  <c r="F51" i="3"/>
  <c r="F51" i="5"/>
  <c r="D22" i="3"/>
  <c r="E22" i="3"/>
  <c r="F22" i="3"/>
  <c r="F32" i="3" s="1"/>
  <c r="F39" i="3" s="1"/>
  <c r="B80" i="3" s="1"/>
  <c r="D16" i="4"/>
  <c r="E16" i="4"/>
  <c r="D28" i="4"/>
  <c r="E28" i="4"/>
  <c r="F28" i="4"/>
  <c r="D22" i="5"/>
  <c r="E22" i="5"/>
  <c r="F22" i="5"/>
  <c r="F32" i="5" s="1"/>
  <c r="D19" i="3"/>
  <c r="E19" i="3"/>
  <c r="F19" i="3"/>
  <c r="D25" i="4"/>
  <c r="E25" i="4"/>
  <c r="F25" i="4"/>
  <c r="D19" i="5"/>
  <c r="E19" i="5"/>
  <c r="F19" i="5"/>
  <c r="D16" i="3"/>
  <c r="E16" i="3"/>
  <c r="D28" i="3"/>
  <c r="E28" i="3"/>
  <c r="F28" i="3"/>
  <c r="D22" i="4"/>
  <c r="E22" i="4"/>
  <c r="F22" i="4"/>
  <c r="D16" i="5"/>
  <c r="E16" i="5"/>
  <c r="D28" i="5"/>
  <c r="E28" i="5"/>
  <c r="F28" i="5"/>
  <c r="E32" i="3"/>
  <c r="E39" i="3"/>
  <c r="E69" i="3"/>
  <c r="F16" i="3"/>
  <c r="E32" i="5"/>
  <c r="E39" i="5"/>
  <c r="E69" i="5"/>
  <c r="F16" i="5"/>
  <c r="F16" i="4"/>
  <c r="F32" i="4" s="1"/>
  <c r="E32" i="4"/>
  <c r="E39" i="4"/>
  <c r="E69" i="4"/>
  <c r="E72" i="4"/>
  <c r="F69" i="4"/>
  <c r="F72" i="4"/>
  <c r="D71" i="4" s="1"/>
  <c r="E72" i="5"/>
  <c r="E72" i="3"/>
  <c r="Q31" i="41"/>
  <c r="N33" i="41"/>
  <c r="M13" i="47"/>
  <c r="N13" i="47"/>
  <c r="P13" i="47"/>
  <c r="P14" i="46"/>
  <c r="P19" i="46"/>
  <c r="P23" i="46"/>
  <c r="Q18" i="46"/>
  <c r="S18" i="46"/>
  <c r="P15" i="46"/>
  <c r="P24" i="46"/>
  <c r="P16" i="46"/>
  <c r="P21" i="46"/>
  <c r="P25" i="46"/>
  <c r="P27" i="46"/>
  <c r="P22" i="46"/>
  <c r="P18" i="46"/>
  <c r="N13" i="46"/>
  <c r="P13" i="46"/>
  <c r="S390" i="8"/>
  <c r="Q390" i="8"/>
  <c r="M387" i="8" l="1"/>
  <c r="N387" i="8" s="1"/>
  <c r="P387" i="8" s="1"/>
  <c r="M353" i="8"/>
  <c r="N353" i="8" s="1"/>
  <c r="P353" i="8" s="1"/>
  <c r="M314" i="8"/>
  <c r="N314" i="8" s="1"/>
  <c r="P314" i="8" s="1"/>
  <c r="M238" i="8"/>
  <c r="N238" i="8" s="1"/>
  <c r="P238" i="8" s="1"/>
  <c r="M382" i="8"/>
  <c r="N382" i="8" s="1"/>
  <c r="P382" i="8" s="1"/>
  <c r="M348" i="8"/>
  <c r="N348" i="8" s="1"/>
  <c r="P348" i="8" s="1"/>
  <c r="M306" i="8"/>
  <c r="N306" i="8" s="1"/>
  <c r="P306" i="8" s="1"/>
  <c r="M231" i="8"/>
  <c r="N231" i="8" s="1"/>
  <c r="P231" i="8" s="1"/>
  <c r="M108" i="8"/>
  <c r="N108" i="8" s="1"/>
  <c r="P108" i="8" s="1"/>
  <c r="M145" i="8"/>
  <c r="N145" i="8" s="1"/>
  <c r="P145" i="8" s="1"/>
  <c r="M372" i="8"/>
  <c r="N372" i="8" s="1"/>
  <c r="P372" i="8" s="1"/>
  <c r="M334" i="8"/>
  <c r="N334" i="8" s="1"/>
  <c r="P334" i="8" s="1"/>
  <c r="M158" i="8"/>
  <c r="N158" i="8" s="1"/>
  <c r="P158" i="8" s="1"/>
  <c r="M76" i="8"/>
  <c r="N76" i="8" s="1"/>
  <c r="P76" i="8" s="1"/>
  <c r="M379" i="8"/>
  <c r="N379" i="8" s="1"/>
  <c r="P379" i="8" s="1"/>
  <c r="M362" i="8"/>
  <c r="N362" i="8" s="1"/>
  <c r="P362" i="8" s="1"/>
  <c r="M345" i="8"/>
  <c r="N345" i="8" s="1"/>
  <c r="P345" i="8" s="1"/>
  <c r="M326" i="8"/>
  <c r="N326" i="8" s="1"/>
  <c r="P326" i="8" s="1"/>
  <c r="M302" i="8"/>
  <c r="N302" i="8" s="1"/>
  <c r="P302" i="8" s="1"/>
  <c r="M278" i="8"/>
  <c r="N278" i="8" s="1"/>
  <c r="P278" i="8" s="1"/>
  <c r="M199" i="8"/>
  <c r="N199" i="8" s="1"/>
  <c r="P199" i="8" s="1"/>
  <c r="M125" i="8"/>
  <c r="N125" i="8" s="1"/>
  <c r="P125" i="8" s="1"/>
  <c r="M96" i="8"/>
  <c r="N96" i="8" s="1"/>
  <c r="P96" i="8" s="1"/>
  <c r="M13" i="8"/>
  <c r="N13" i="8" s="1"/>
  <c r="P13" i="8" s="1"/>
  <c r="M374" i="8"/>
  <c r="N374" i="8" s="1"/>
  <c r="P374" i="8" s="1"/>
  <c r="M354" i="8"/>
  <c r="N354" i="8" s="1"/>
  <c r="P354" i="8" s="1"/>
  <c r="M335" i="8"/>
  <c r="N335" i="8" s="1"/>
  <c r="P335" i="8" s="1"/>
  <c r="M315" i="8"/>
  <c r="N315" i="8" s="1"/>
  <c r="P315" i="8" s="1"/>
  <c r="M298" i="8"/>
  <c r="N298" i="8" s="1"/>
  <c r="P298" i="8" s="1"/>
  <c r="M271" i="8"/>
  <c r="N271" i="8" s="1"/>
  <c r="P271" i="8" s="1"/>
  <c r="M190" i="8"/>
  <c r="N190" i="8" s="1"/>
  <c r="P190" i="8" s="1"/>
  <c r="M121" i="8"/>
  <c r="N121" i="8" s="1"/>
  <c r="P121" i="8" s="1"/>
  <c r="M83" i="8"/>
  <c r="N83" i="8" s="1"/>
  <c r="P83" i="8" s="1"/>
  <c r="M51" i="8"/>
  <c r="N51" i="8" s="1"/>
  <c r="P51" i="8" s="1"/>
  <c r="V267" i="8"/>
  <c r="M384" i="8"/>
  <c r="N384" i="8" s="1"/>
  <c r="P384" i="8" s="1"/>
  <c r="M371" i="8"/>
  <c r="N371" i="8" s="1"/>
  <c r="P371" i="8" s="1"/>
  <c r="M360" i="8"/>
  <c r="N360" i="8" s="1"/>
  <c r="P360" i="8" s="1"/>
  <c r="M352" i="8"/>
  <c r="N352" i="8" s="1"/>
  <c r="P352" i="8" s="1"/>
  <c r="M341" i="8"/>
  <c r="N341" i="8" s="1"/>
  <c r="P341" i="8" s="1"/>
  <c r="M333" i="8"/>
  <c r="N333" i="8" s="1"/>
  <c r="P333" i="8" s="1"/>
  <c r="M323" i="8"/>
  <c r="N323" i="8" s="1"/>
  <c r="P323" i="8" s="1"/>
  <c r="M309" i="8"/>
  <c r="N309" i="8" s="1"/>
  <c r="P309" i="8" s="1"/>
  <c r="M301" i="8"/>
  <c r="N301" i="8" s="1"/>
  <c r="P301" i="8" s="1"/>
  <c r="M295" i="8"/>
  <c r="N295" i="8" s="1"/>
  <c r="P295" i="8" s="1"/>
  <c r="M280" i="8"/>
  <c r="N280" i="8" s="1"/>
  <c r="P280" i="8" s="1"/>
  <c r="M263" i="8"/>
  <c r="N263" i="8" s="1"/>
  <c r="P263" i="8" s="1"/>
  <c r="M222" i="8"/>
  <c r="N222" i="8" s="1"/>
  <c r="P222" i="8" s="1"/>
  <c r="M174" i="8"/>
  <c r="N174" i="8" s="1"/>
  <c r="P174" i="8" s="1"/>
  <c r="M141" i="8"/>
  <c r="N141" i="8" s="1"/>
  <c r="P141" i="8" s="1"/>
  <c r="M116" i="8"/>
  <c r="N116" i="8" s="1"/>
  <c r="P116" i="8" s="1"/>
  <c r="M92" i="8"/>
  <c r="N92" i="8" s="1"/>
  <c r="P92" i="8" s="1"/>
  <c r="M71" i="8"/>
  <c r="N71" i="8" s="1"/>
  <c r="P71" i="8" s="1"/>
  <c r="V67" i="8"/>
  <c r="M383" i="8"/>
  <c r="N383" i="8" s="1"/>
  <c r="P383" i="8" s="1"/>
  <c r="M376" i="8"/>
  <c r="N376" i="8" s="1"/>
  <c r="P376" i="8" s="1"/>
  <c r="M358" i="8"/>
  <c r="N358" i="8" s="1"/>
  <c r="P358" i="8" s="1"/>
  <c r="M339" i="8"/>
  <c r="N339" i="8" s="1"/>
  <c r="P339" i="8" s="1"/>
  <c r="M317" i="8"/>
  <c r="N317" i="8" s="1"/>
  <c r="P317" i="8" s="1"/>
  <c r="M299" i="8"/>
  <c r="N299" i="8" s="1"/>
  <c r="P299" i="8" s="1"/>
  <c r="M291" i="8"/>
  <c r="N291" i="8" s="1"/>
  <c r="P291" i="8" s="1"/>
  <c r="M254" i="8"/>
  <c r="N254" i="8" s="1"/>
  <c r="P254" i="8" s="1"/>
  <c r="M206" i="8"/>
  <c r="N206" i="8" s="1"/>
  <c r="P206" i="8" s="1"/>
  <c r="M168" i="8"/>
  <c r="N168" i="8" s="1"/>
  <c r="P168" i="8" s="1"/>
  <c r="M133" i="8"/>
  <c r="N133" i="8" s="1"/>
  <c r="P133" i="8" s="1"/>
  <c r="M87" i="8"/>
  <c r="N87" i="8" s="1"/>
  <c r="P87" i="8" s="1"/>
  <c r="M52" i="8"/>
  <c r="N52" i="8" s="1"/>
  <c r="P52" i="8" s="1"/>
  <c r="M380" i="8"/>
  <c r="N380" i="8" s="1"/>
  <c r="P380" i="8" s="1"/>
  <c r="M375" i="8"/>
  <c r="N375" i="8" s="1"/>
  <c r="P375" i="8" s="1"/>
  <c r="M368" i="8"/>
  <c r="N368" i="8" s="1"/>
  <c r="P368" i="8" s="1"/>
  <c r="M361" i="8"/>
  <c r="N361" i="8" s="1"/>
  <c r="P361" i="8" s="1"/>
  <c r="M357" i="8"/>
  <c r="N357" i="8" s="1"/>
  <c r="P357" i="8" s="1"/>
  <c r="M350" i="8"/>
  <c r="N350" i="8" s="1"/>
  <c r="P350" i="8" s="1"/>
  <c r="M342" i="8"/>
  <c r="N342" i="8" s="1"/>
  <c r="P342" i="8" s="1"/>
  <c r="M338" i="8"/>
  <c r="N338" i="8" s="1"/>
  <c r="P338" i="8" s="1"/>
  <c r="M331" i="8"/>
  <c r="N331" i="8" s="1"/>
  <c r="P331" i="8" s="1"/>
  <c r="M327" i="8"/>
  <c r="N327" i="8" s="1"/>
  <c r="P327" i="8" s="1"/>
  <c r="M319" i="8"/>
  <c r="N319" i="8" s="1"/>
  <c r="P319" i="8" s="1"/>
  <c r="M310" i="8"/>
  <c r="N310" i="8" s="1"/>
  <c r="P310" i="8" s="1"/>
  <c r="M303" i="8"/>
  <c r="N303" i="8" s="1"/>
  <c r="P303" i="8" s="1"/>
  <c r="M294" i="8"/>
  <c r="N294" i="8" s="1"/>
  <c r="P294" i="8" s="1"/>
  <c r="M285" i="8"/>
  <c r="N285" i="8" s="1"/>
  <c r="P285" i="8" s="1"/>
  <c r="M272" i="8"/>
  <c r="N272" i="8" s="1"/>
  <c r="P272" i="8" s="1"/>
  <c r="M247" i="8"/>
  <c r="N247" i="8" s="1"/>
  <c r="P247" i="8" s="1"/>
  <c r="M215" i="8"/>
  <c r="N215" i="8" s="1"/>
  <c r="P215" i="8" s="1"/>
  <c r="M183" i="8"/>
  <c r="N183" i="8" s="1"/>
  <c r="P183" i="8" s="1"/>
  <c r="M149" i="8"/>
  <c r="N149" i="8" s="1"/>
  <c r="P149" i="8" s="1"/>
  <c r="M129" i="8"/>
  <c r="N129" i="8" s="1"/>
  <c r="P129" i="8" s="1"/>
  <c r="M114" i="8"/>
  <c r="N114" i="8" s="1"/>
  <c r="P114" i="8" s="1"/>
  <c r="M101" i="8"/>
  <c r="N101" i="8" s="1"/>
  <c r="P101" i="8" s="1"/>
  <c r="M84" i="8"/>
  <c r="N84" i="8" s="1"/>
  <c r="P84" i="8" s="1"/>
  <c r="M66" i="8"/>
  <c r="N66" i="8" s="1"/>
  <c r="P66" i="8" s="1"/>
  <c r="M58" i="8"/>
  <c r="N58" i="8" s="1"/>
  <c r="P58" i="8" s="1"/>
  <c r="M269" i="8"/>
  <c r="N269" i="8" s="1"/>
  <c r="P267" i="8" s="1"/>
  <c r="M25" i="8"/>
  <c r="N25" i="8" s="1"/>
  <c r="P25" i="8" s="1"/>
  <c r="M77" i="8"/>
  <c r="N77" i="8" s="1"/>
  <c r="P77" i="8" s="1"/>
  <c r="M59" i="8"/>
  <c r="N59" i="8" s="1"/>
  <c r="P59" i="8" s="1"/>
  <c r="M14" i="8"/>
  <c r="N14" i="8" s="1"/>
  <c r="P14" i="8" s="1"/>
  <c r="M28" i="8"/>
  <c r="N28" i="8" s="1"/>
  <c r="P28" i="8" s="1"/>
  <c r="M50" i="8"/>
  <c r="N50" i="8" s="1"/>
  <c r="P50" i="8" s="1"/>
  <c r="M22" i="8"/>
  <c r="N22" i="8" s="1"/>
  <c r="P22" i="8" s="1"/>
  <c r="M49" i="8"/>
  <c r="M46" i="8"/>
  <c r="N46" i="8" s="1"/>
  <c r="P46" i="8" s="1"/>
  <c r="M169" i="8"/>
  <c r="M55" i="8"/>
  <c r="N55" i="8" s="1"/>
  <c r="P55" i="8" s="1"/>
  <c r="M62" i="8"/>
  <c r="N62" i="8" s="1"/>
  <c r="P62" i="8" s="1"/>
  <c r="M75" i="8"/>
  <c r="N75" i="8" s="1"/>
  <c r="P75" i="8" s="1"/>
  <c r="M80" i="8"/>
  <c r="N80" i="8" s="1"/>
  <c r="P80" i="8" s="1"/>
  <c r="M85" i="8"/>
  <c r="N85" i="8" s="1"/>
  <c r="P85" i="8" s="1"/>
  <c r="M89" i="8"/>
  <c r="N89" i="8" s="1"/>
  <c r="P89" i="8" s="1"/>
  <c r="M103" i="8"/>
  <c r="N103" i="8" s="1"/>
  <c r="P103" i="8" s="1"/>
  <c r="M118" i="8"/>
  <c r="N118" i="8" s="1"/>
  <c r="P118" i="8" s="1"/>
  <c r="M122" i="8"/>
  <c r="N122" i="8" s="1"/>
  <c r="P122" i="8" s="1"/>
  <c r="M127" i="8"/>
  <c r="N127" i="8" s="1"/>
  <c r="P127" i="8" s="1"/>
  <c r="M131" i="8"/>
  <c r="N131" i="8" s="1"/>
  <c r="P131" i="8" s="1"/>
  <c r="M136" i="8"/>
  <c r="N136" i="8" s="1"/>
  <c r="P136" i="8" s="1"/>
  <c r="M140" i="8"/>
  <c r="N140" i="8" s="1"/>
  <c r="P140" i="8" s="1"/>
  <c r="M143" i="8"/>
  <c r="N143" i="8" s="1"/>
  <c r="P143" i="8" s="1"/>
  <c r="M147" i="8"/>
  <c r="N147" i="8" s="1"/>
  <c r="P147" i="8" s="1"/>
  <c r="M152" i="8"/>
  <c r="N152" i="8" s="1"/>
  <c r="P152" i="8" s="1"/>
  <c r="M171" i="8"/>
  <c r="N171" i="8" s="1"/>
  <c r="P171" i="8" s="1"/>
  <c r="M175" i="8"/>
  <c r="N175" i="8" s="1"/>
  <c r="P175" i="8" s="1"/>
  <c r="M178" i="8"/>
  <c r="N178" i="8" s="1"/>
  <c r="P178" i="8" s="1"/>
  <c r="M182" i="8"/>
  <c r="N182" i="8" s="1"/>
  <c r="P182" i="8" s="1"/>
  <c r="M187" i="8"/>
  <c r="N187" i="8" s="1"/>
  <c r="P187" i="8" s="1"/>
  <c r="M191" i="8"/>
  <c r="N191" i="8" s="1"/>
  <c r="P191" i="8" s="1"/>
  <c r="M194" i="8"/>
  <c r="N194" i="8" s="1"/>
  <c r="P194" i="8" s="1"/>
  <c r="M198" i="8"/>
  <c r="N198" i="8" s="1"/>
  <c r="P198" i="8" s="1"/>
  <c r="M203" i="8"/>
  <c r="N203" i="8" s="1"/>
  <c r="P203" i="8" s="1"/>
  <c r="M207" i="8"/>
  <c r="N207" i="8" s="1"/>
  <c r="P207" i="8" s="1"/>
  <c r="M210" i="8"/>
  <c r="N210" i="8" s="1"/>
  <c r="P210" i="8" s="1"/>
  <c r="M214" i="8"/>
  <c r="N214" i="8" s="1"/>
  <c r="P214" i="8" s="1"/>
  <c r="M219" i="8"/>
  <c r="N219" i="8" s="1"/>
  <c r="P219" i="8" s="1"/>
  <c r="M223" i="8"/>
  <c r="N223" i="8" s="1"/>
  <c r="P223" i="8" s="1"/>
  <c r="M226" i="8"/>
  <c r="N226" i="8" s="1"/>
  <c r="P226" i="8" s="1"/>
  <c r="M230" i="8"/>
  <c r="N230" i="8" s="1"/>
  <c r="P230" i="8" s="1"/>
  <c r="M235" i="8"/>
  <c r="N235" i="8" s="1"/>
  <c r="P235" i="8" s="1"/>
  <c r="M239" i="8"/>
  <c r="N239" i="8" s="1"/>
  <c r="P239" i="8" s="1"/>
  <c r="M242" i="8"/>
  <c r="N242" i="8" s="1"/>
  <c r="P242" i="8" s="1"/>
  <c r="M246" i="8"/>
  <c r="N246" i="8" s="1"/>
  <c r="P246" i="8" s="1"/>
  <c r="M251" i="8"/>
  <c r="N251" i="8" s="1"/>
  <c r="P251" i="8" s="1"/>
  <c r="M255" i="8"/>
  <c r="N255" i="8" s="1"/>
  <c r="P255" i="8" s="1"/>
  <c r="M258" i="8"/>
  <c r="N258" i="8" s="1"/>
  <c r="P258" i="8" s="1"/>
  <c r="M262" i="8"/>
  <c r="N262" i="8" s="1"/>
  <c r="P262" i="8" s="1"/>
  <c r="M270" i="8"/>
  <c r="N270" i="8" s="1"/>
  <c r="P270" i="8" s="1"/>
  <c r="M275" i="8"/>
  <c r="N275" i="8" s="1"/>
  <c r="P275" i="8" s="1"/>
  <c r="M279" i="8"/>
  <c r="N279" i="8" s="1"/>
  <c r="P279" i="8" s="1"/>
  <c r="M282" i="8"/>
  <c r="N282" i="8" s="1"/>
  <c r="P282" i="8" s="1"/>
  <c r="M289" i="8"/>
  <c r="N289" i="8" s="1"/>
  <c r="P289" i="8" s="1"/>
  <c r="M297" i="8"/>
  <c r="N297" i="8" s="1"/>
  <c r="P297" i="8" s="1"/>
  <c r="M305" i="8"/>
  <c r="N305" i="8" s="1"/>
  <c r="P305" i="8" s="1"/>
  <c r="M313" i="8"/>
  <c r="N313" i="8" s="1"/>
  <c r="P313" i="8" s="1"/>
  <c r="M321" i="8"/>
  <c r="N321" i="8" s="1"/>
  <c r="P321" i="8" s="1"/>
  <c r="M329" i="8"/>
  <c r="N329" i="8" s="1"/>
  <c r="P329" i="8" s="1"/>
  <c r="M23" i="8"/>
  <c r="N23" i="8" s="1"/>
  <c r="P23" i="8" s="1"/>
  <c r="M386" i="8"/>
  <c r="N386" i="8" s="1"/>
  <c r="P386" i="8" s="1"/>
  <c r="M378" i="8"/>
  <c r="N378" i="8" s="1"/>
  <c r="P378" i="8" s="1"/>
  <c r="M370" i="8"/>
  <c r="N370" i="8" s="1"/>
  <c r="P370" i="8" s="1"/>
  <c r="M364" i="8"/>
  <c r="N364" i="8" s="1"/>
  <c r="P364" i="8" s="1"/>
  <c r="M356" i="8"/>
  <c r="N356" i="8" s="1"/>
  <c r="P356" i="8" s="1"/>
  <c r="M347" i="8"/>
  <c r="N347" i="8" s="1"/>
  <c r="P347" i="8" s="1"/>
  <c r="M337" i="8"/>
  <c r="N337" i="8" s="1"/>
  <c r="P337" i="8" s="1"/>
  <c r="M325" i="8"/>
  <c r="N325" i="8" s="1"/>
  <c r="P325" i="8" s="1"/>
  <c r="M322" i="8"/>
  <c r="N322" i="8" s="1"/>
  <c r="P322" i="8" s="1"/>
  <c r="M318" i="8"/>
  <c r="N318" i="8" s="1"/>
  <c r="P318" i="8" s="1"/>
  <c r="M311" i="8"/>
  <c r="N311" i="8" s="1"/>
  <c r="P311" i="8" s="1"/>
  <c r="M307" i="8"/>
  <c r="N307" i="8" s="1"/>
  <c r="P307" i="8" s="1"/>
  <c r="M293" i="8"/>
  <c r="N293" i="8" s="1"/>
  <c r="P293" i="8" s="1"/>
  <c r="M290" i="8"/>
  <c r="N290" i="8" s="1"/>
  <c r="P290" i="8" s="1"/>
  <c r="M286" i="8"/>
  <c r="N286" i="8" s="1"/>
  <c r="P286" i="8" s="1"/>
  <c r="M264" i="8"/>
  <c r="N264" i="8" s="1"/>
  <c r="P264" i="8" s="1"/>
  <c r="M260" i="8"/>
  <c r="N260" i="8" s="1"/>
  <c r="P260" i="8" s="1"/>
  <c r="M256" i="8"/>
  <c r="N256" i="8" s="1"/>
  <c r="P256" i="8" s="1"/>
  <c r="M248" i="8"/>
  <c r="N248" i="8" s="1"/>
  <c r="P248" i="8" s="1"/>
  <c r="M244" i="8"/>
  <c r="N244" i="8" s="1"/>
  <c r="P244" i="8" s="1"/>
  <c r="M240" i="8"/>
  <c r="N240" i="8" s="1"/>
  <c r="P240" i="8" s="1"/>
  <c r="M232" i="8"/>
  <c r="N232" i="8" s="1"/>
  <c r="P232" i="8" s="1"/>
  <c r="M228" i="8"/>
  <c r="N228" i="8" s="1"/>
  <c r="P228" i="8" s="1"/>
  <c r="M224" i="8"/>
  <c r="N224" i="8" s="1"/>
  <c r="P224" i="8" s="1"/>
  <c r="M216" i="8"/>
  <c r="N216" i="8" s="1"/>
  <c r="P216" i="8" s="1"/>
  <c r="M212" i="8"/>
  <c r="N212" i="8" s="1"/>
  <c r="P212" i="8" s="1"/>
  <c r="M208" i="8"/>
  <c r="N208" i="8" s="1"/>
  <c r="P208" i="8" s="1"/>
  <c r="M200" i="8"/>
  <c r="N200" i="8" s="1"/>
  <c r="P200" i="8" s="1"/>
  <c r="M196" i="8"/>
  <c r="N196" i="8" s="1"/>
  <c r="P196" i="8" s="1"/>
  <c r="M192" i="8"/>
  <c r="N192" i="8" s="1"/>
  <c r="P192" i="8" s="1"/>
  <c r="M184" i="8"/>
  <c r="N184" i="8" s="1"/>
  <c r="P184" i="8" s="1"/>
  <c r="M180" i="8"/>
  <c r="N180" i="8" s="1"/>
  <c r="P180" i="8" s="1"/>
  <c r="M176" i="8"/>
  <c r="N176" i="8" s="1"/>
  <c r="P176" i="8" s="1"/>
  <c r="M155" i="8"/>
  <c r="N155" i="8" s="1"/>
  <c r="P155" i="8" s="1"/>
  <c r="M148" i="8"/>
  <c r="N148" i="8" s="1"/>
  <c r="P148" i="8" s="1"/>
  <c r="M139" i="8"/>
  <c r="N139" i="8" s="1"/>
  <c r="P139" i="8" s="1"/>
  <c r="M132" i="8"/>
  <c r="N132" i="8" s="1"/>
  <c r="P132" i="8" s="1"/>
  <c r="M120" i="8"/>
  <c r="N120" i="8" s="1"/>
  <c r="P120" i="8" s="1"/>
  <c r="M113" i="8"/>
  <c r="N113" i="8" s="1"/>
  <c r="P113" i="8" s="1"/>
  <c r="M99" i="8"/>
  <c r="N99" i="8" s="1"/>
  <c r="P99" i="8" s="1"/>
  <c r="M91" i="8"/>
  <c r="N91" i="8" s="1"/>
  <c r="P91" i="8" s="1"/>
  <c r="M73" i="8"/>
  <c r="N73" i="8" s="1"/>
  <c r="P73" i="8" s="1"/>
  <c r="M64" i="8"/>
  <c r="N64" i="8" s="1"/>
  <c r="P64" i="8" s="1"/>
  <c r="M69" i="8"/>
  <c r="N69" i="8" s="1"/>
  <c r="M20" i="8"/>
  <c r="N20" i="8" s="1"/>
  <c r="P20" i="8" s="1"/>
  <c r="V367" i="8"/>
  <c r="V369" i="8"/>
  <c r="M166" i="8"/>
  <c r="N166" i="8" s="1"/>
  <c r="P166" i="8" s="1"/>
  <c r="M17" i="8"/>
  <c r="N17" i="8" s="1"/>
  <c r="P17" i="8" s="1"/>
  <c r="M21" i="8"/>
  <c r="N21" i="8" s="1"/>
  <c r="P21" i="8" s="1"/>
  <c r="M26" i="8"/>
  <c r="N26" i="8" s="1"/>
  <c r="P26" i="8" s="1"/>
  <c r="M45" i="8"/>
  <c r="N45" i="8" s="1"/>
  <c r="P45" i="8" s="1"/>
  <c r="M24" i="8"/>
  <c r="N24" i="8" s="1"/>
  <c r="P24" i="8" s="1"/>
  <c r="M367" i="8"/>
  <c r="M67" i="8"/>
  <c r="M15" i="8"/>
  <c r="N15" i="8" s="1"/>
  <c r="P15" i="8" s="1"/>
  <c r="M53" i="8"/>
  <c r="N53" i="8" s="1"/>
  <c r="P53" i="8" s="1"/>
  <c r="M57" i="8"/>
  <c r="N57" i="8" s="1"/>
  <c r="P57" i="8" s="1"/>
  <c r="M61" i="8"/>
  <c r="N61" i="8" s="1"/>
  <c r="P61" i="8" s="1"/>
  <c r="P163" i="8"/>
  <c r="M19" i="8"/>
  <c r="N19" i="8" s="1"/>
  <c r="P19" i="8" s="1"/>
  <c r="M27" i="8"/>
  <c r="N27" i="8" s="1"/>
  <c r="P27" i="8" s="1"/>
  <c r="M44" i="8"/>
  <c r="M369" i="8"/>
  <c r="M54" i="8"/>
  <c r="N54" i="8" s="1"/>
  <c r="P54" i="8" s="1"/>
  <c r="M56" i="8"/>
  <c r="N56" i="8" s="1"/>
  <c r="P56" i="8" s="1"/>
  <c r="M63" i="8"/>
  <c r="N63" i="8" s="1"/>
  <c r="P63" i="8" s="1"/>
  <c r="M68" i="8"/>
  <c r="N68" i="8" s="1"/>
  <c r="P68" i="8" s="1"/>
  <c r="M70" i="8"/>
  <c r="N70" i="8" s="1"/>
  <c r="P70" i="8" s="1"/>
  <c r="M74" i="8"/>
  <c r="N74" i="8" s="1"/>
  <c r="P74" i="8" s="1"/>
  <c r="M78" i="8"/>
  <c r="N78" i="8" s="1"/>
  <c r="P78" i="8" s="1"/>
  <c r="M82" i="8"/>
  <c r="N82" i="8" s="1"/>
  <c r="P82" i="8" s="1"/>
  <c r="M86" i="8"/>
  <c r="N86" i="8" s="1"/>
  <c r="P86" i="8" s="1"/>
  <c r="M90" i="8"/>
  <c r="N90" i="8" s="1"/>
  <c r="P90" i="8" s="1"/>
  <c r="M94" i="8"/>
  <c r="N94" i="8" s="1"/>
  <c r="P94" i="8" s="1"/>
  <c r="M98" i="8"/>
  <c r="N98" i="8" s="1"/>
  <c r="P98" i="8" s="1"/>
  <c r="M102" i="8"/>
  <c r="N102" i="8" s="1"/>
  <c r="P102" i="8" s="1"/>
  <c r="M106" i="8"/>
  <c r="N106" i="8" s="1"/>
  <c r="P106" i="8" s="1"/>
  <c r="M115" i="8"/>
  <c r="N115" i="8" s="1"/>
  <c r="P115" i="8" s="1"/>
  <c r="M119" i="8"/>
  <c r="N119" i="8" s="1"/>
  <c r="P119" i="8" s="1"/>
  <c r="M123" i="8"/>
  <c r="N123" i="8" s="1"/>
  <c r="P123" i="8" s="1"/>
  <c r="M266" i="8"/>
  <c r="N266" i="8" s="1"/>
  <c r="P266" i="8" s="1"/>
  <c r="M267" i="8"/>
  <c r="M65" i="8"/>
  <c r="N65" i="8" s="1"/>
  <c r="P65" i="8" s="1"/>
  <c r="M72" i="8"/>
  <c r="N72" i="8" s="1"/>
  <c r="P72" i="8" s="1"/>
  <c r="M79" i="8"/>
  <c r="N79" i="8" s="1"/>
  <c r="P79" i="8" s="1"/>
  <c r="M81" i="8"/>
  <c r="N81" i="8" s="1"/>
  <c r="P81" i="8" s="1"/>
  <c r="M88" i="8"/>
  <c r="N88" i="8" s="1"/>
  <c r="P88" i="8" s="1"/>
  <c r="M95" i="8"/>
  <c r="N95" i="8" s="1"/>
  <c r="P95" i="8" s="1"/>
  <c r="M97" i="8"/>
  <c r="N97" i="8" s="1"/>
  <c r="P97" i="8" s="1"/>
  <c r="M104" i="8"/>
  <c r="N104" i="8" s="1"/>
  <c r="P104" i="8" s="1"/>
  <c r="M117" i="8"/>
  <c r="N117" i="8" s="1"/>
  <c r="P117" i="8" s="1"/>
  <c r="M124" i="8"/>
  <c r="N124" i="8" s="1"/>
  <c r="P124" i="8" s="1"/>
  <c r="M126" i="8"/>
  <c r="N126" i="8" s="1"/>
  <c r="P126" i="8" s="1"/>
  <c r="M130" i="8"/>
  <c r="N130" i="8" s="1"/>
  <c r="P130" i="8" s="1"/>
  <c r="M134" i="8"/>
  <c r="N134" i="8" s="1"/>
  <c r="P134" i="8" s="1"/>
  <c r="M138" i="8"/>
  <c r="N138" i="8" s="1"/>
  <c r="P138" i="8" s="1"/>
  <c r="M142" i="8"/>
  <c r="N142" i="8" s="1"/>
  <c r="P142" i="8" s="1"/>
  <c r="M146" i="8"/>
  <c r="N146" i="8" s="1"/>
  <c r="P146" i="8" s="1"/>
  <c r="M150" i="8"/>
  <c r="N150" i="8" s="1"/>
  <c r="P150" i="8" s="1"/>
  <c r="M154" i="8"/>
  <c r="N154" i="8" s="1"/>
  <c r="P154" i="8" s="1"/>
  <c r="M156" i="8"/>
  <c r="N156" i="8" s="1"/>
  <c r="P156" i="8" s="1"/>
  <c r="M165" i="8"/>
  <c r="N165" i="8" s="1"/>
  <c r="P165" i="8" s="1"/>
  <c r="M173" i="8"/>
  <c r="N173" i="8" s="1"/>
  <c r="P173" i="8" s="1"/>
  <c r="M177" i="8"/>
  <c r="N177" i="8" s="1"/>
  <c r="P177" i="8" s="1"/>
  <c r="M181" i="8"/>
  <c r="N181" i="8" s="1"/>
  <c r="P181" i="8" s="1"/>
  <c r="M185" i="8"/>
  <c r="N185" i="8" s="1"/>
  <c r="P185" i="8" s="1"/>
  <c r="M189" i="8"/>
  <c r="N189" i="8" s="1"/>
  <c r="P189" i="8" s="1"/>
  <c r="M193" i="8"/>
  <c r="N193" i="8" s="1"/>
  <c r="P193" i="8" s="1"/>
  <c r="M197" i="8"/>
  <c r="N197" i="8" s="1"/>
  <c r="P197" i="8" s="1"/>
  <c r="M201" i="8"/>
  <c r="N201" i="8" s="1"/>
  <c r="P201" i="8" s="1"/>
  <c r="M205" i="8"/>
  <c r="N205" i="8" s="1"/>
  <c r="P205" i="8" s="1"/>
  <c r="M209" i="8"/>
  <c r="N209" i="8" s="1"/>
  <c r="P209" i="8" s="1"/>
  <c r="M213" i="8"/>
  <c r="N213" i="8" s="1"/>
  <c r="P213" i="8" s="1"/>
  <c r="M217" i="8"/>
  <c r="N217" i="8" s="1"/>
  <c r="P217" i="8" s="1"/>
  <c r="M221" i="8"/>
  <c r="N221" i="8" s="1"/>
  <c r="P221" i="8" s="1"/>
  <c r="M225" i="8"/>
  <c r="N225" i="8" s="1"/>
  <c r="P225" i="8" s="1"/>
  <c r="M229" i="8"/>
  <c r="N229" i="8" s="1"/>
  <c r="P229" i="8" s="1"/>
  <c r="M233" i="8"/>
  <c r="N233" i="8" s="1"/>
  <c r="P233" i="8" s="1"/>
  <c r="M237" i="8"/>
  <c r="N237" i="8" s="1"/>
  <c r="P237" i="8" s="1"/>
  <c r="M241" i="8"/>
  <c r="N241" i="8" s="1"/>
  <c r="P241" i="8" s="1"/>
  <c r="M245" i="8"/>
  <c r="N245" i="8" s="1"/>
  <c r="P245" i="8" s="1"/>
  <c r="M249" i="8"/>
  <c r="N249" i="8" s="1"/>
  <c r="P249" i="8" s="1"/>
  <c r="M253" i="8"/>
  <c r="N253" i="8" s="1"/>
  <c r="P253" i="8" s="1"/>
  <c r="M257" i="8"/>
  <c r="N257" i="8" s="1"/>
  <c r="P257" i="8" s="1"/>
  <c r="M261" i="8"/>
  <c r="N261" i="8" s="1"/>
  <c r="P261" i="8" s="1"/>
  <c r="M265" i="8"/>
  <c r="N265" i="8" s="1"/>
  <c r="P265" i="8" s="1"/>
  <c r="M273" i="8"/>
  <c r="N273" i="8" s="1"/>
  <c r="P273" i="8" s="1"/>
  <c r="M277" i="8"/>
  <c r="N277" i="8" s="1"/>
  <c r="P277" i="8" s="1"/>
  <c r="M281" i="8"/>
  <c r="N281" i="8" s="1"/>
  <c r="P281" i="8" s="1"/>
  <c r="M48" i="8"/>
  <c r="N48" i="8" s="1"/>
  <c r="P48" i="8" s="1"/>
  <c r="M344" i="8"/>
  <c r="N344" i="8" s="1"/>
  <c r="P344" i="8" s="1"/>
  <c r="M385" i="8"/>
  <c r="N385" i="8" s="1"/>
  <c r="P385" i="8" s="1"/>
  <c r="M381" i="8"/>
  <c r="N381" i="8" s="1"/>
  <c r="P381" i="8" s="1"/>
  <c r="M377" i="8"/>
  <c r="N377" i="8" s="1"/>
  <c r="P377" i="8" s="1"/>
  <c r="M373" i="8"/>
  <c r="N373" i="8" s="1"/>
  <c r="P373" i="8" s="1"/>
  <c r="M366" i="8"/>
  <c r="N366" i="8" s="1"/>
  <c r="P366" i="8" s="1"/>
  <c r="M363" i="8"/>
  <c r="N363" i="8" s="1"/>
  <c r="P363" i="8" s="1"/>
  <c r="M359" i="8"/>
  <c r="N359" i="8" s="1"/>
  <c r="P359" i="8" s="1"/>
  <c r="M355" i="8"/>
  <c r="N355" i="8" s="1"/>
  <c r="P355" i="8" s="1"/>
  <c r="M351" i="8"/>
  <c r="N351" i="8" s="1"/>
  <c r="P351" i="8" s="1"/>
  <c r="M346" i="8"/>
  <c r="N346" i="8" s="1"/>
  <c r="P346" i="8" s="1"/>
  <c r="M340" i="8"/>
  <c r="N340" i="8" s="1"/>
  <c r="P340" i="8" s="1"/>
  <c r="M336" i="8"/>
  <c r="N336" i="8" s="1"/>
  <c r="P336" i="8" s="1"/>
  <c r="M332" i="8"/>
  <c r="N332" i="8" s="1"/>
  <c r="P332" i="8" s="1"/>
  <c r="M328" i="8"/>
  <c r="N328" i="8" s="1"/>
  <c r="P328" i="8" s="1"/>
  <c r="M324" i="8"/>
  <c r="N324" i="8" s="1"/>
  <c r="P324" i="8" s="1"/>
  <c r="M320" i="8"/>
  <c r="N320" i="8" s="1"/>
  <c r="P320" i="8" s="1"/>
  <c r="M316" i="8"/>
  <c r="N316" i="8" s="1"/>
  <c r="P316" i="8" s="1"/>
  <c r="M312" i="8"/>
  <c r="N312" i="8" s="1"/>
  <c r="P312" i="8" s="1"/>
  <c r="M308" i="8"/>
  <c r="N308" i="8" s="1"/>
  <c r="P308" i="8" s="1"/>
  <c r="M304" i="8"/>
  <c r="N304" i="8" s="1"/>
  <c r="P304" i="8" s="1"/>
  <c r="M300" i="8"/>
  <c r="N300" i="8" s="1"/>
  <c r="P300" i="8" s="1"/>
  <c r="M296" i="8"/>
  <c r="N296" i="8" s="1"/>
  <c r="P296" i="8" s="1"/>
  <c r="M292" i="8"/>
  <c r="N292" i="8" s="1"/>
  <c r="P292" i="8" s="1"/>
  <c r="M288" i="8"/>
  <c r="N288" i="8" s="1"/>
  <c r="P288" i="8" s="1"/>
  <c r="M283" i="8"/>
  <c r="N283" i="8" s="1"/>
  <c r="P283" i="8" s="1"/>
  <c r="M276" i="8"/>
  <c r="N276" i="8" s="1"/>
  <c r="P276" i="8" s="1"/>
  <c r="M274" i="8"/>
  <c r="N274" i="8" s="1"/>
  <c r="P274" i="8" s="1"/>
  <c r="M268" i="8"/>
  <c r="N268" i="8" s="1"/>
  <c r="P268" i="8" s="1"/>
  <c r="M259" i="8"/>
  <c r="N259" i="8" s="1"/>
  <c r="P259" i="8" s="1"/>
  <c r="M252" i="8"/>
  <c r="N252" i="8" s="1"/>
  <c r="P252" i="8" s="1"/>
  <c r="M250" i="8"/>
  <c r="N250" i="8" s="1"/>
  <c r="P250" i="8" s="1"/>
  <c r="M243" i="8"/>
  <c r="N243" i="8" s="1"/>
  <c r="P243" i="8" s="1"/>
  <c r="M236" i="8"/>
  <c r="N236" i="8" s="1"/>
  <c r="P236" i="8" s="1"/>
  <c r="M234" i="8"/>
  <c r="N234" i="8" s="1"/>
  <c r="P234" i="8" s="1"/>
  <c r="M227" i="8"/>
  <c r="N227" i="8" s="1"/>
  <c r="P227" i="8" s="1"/>
  <c r="M220" i="8"/>
  <c r="N220" i="8" s="1"/>
  <c r="P220" i="8" s="1"/>
  <c r="M218" i="8"/>
  <c r="N218" i="8" s="1"/>
  <c r="P218" i="8" s="1"/>
  <c r="M211" i="8"/>
  <c r="N211" i="8" s="1"/>
  <c r="P211" i="8" s="1"/>
  <c r="M204" i="8"/>
  <c r="N204" i="8" s="1"/>
  <c r="P204" i="8" s="1"/>
  <c r="M202" i="8"/>
  <c r="N202" i="8" s="1"/>
  <c r="P202" i="8" s="1"/>
  <c r="M195" i="8"/>
  <c r="N195" i="8" s="1"/>
  <c r="P195" i="8" s="1"/>
  <c r="M188" i="8"/>
  <c r="N188" i="8" s="1"/>
  <c r="P188" i="8" s="1"/>
  <c r="M186" i="8"/>
  <c r="N186" i="8" s="1"/>
  <c r="P186" i="8" s="1"/>
  <c r="M179" i="8"/>
  <c r="N179" i="8" s="1"/>
  <c r="P179" i="8" s="1"/>
  <c r="M172" i="8"/>
  <c r="N172" i="8" s="1"/>
  <c r="P172" i="8" s="1"/>
  <c r="M170" i="8"/>
  <c r="N170" i="8" s="1"/>
  <c r="P170" i="8" s="1"/>
  <c r="M164" i="8"/>
  <c r="N164" i="8" s="1"/>
  <c r="P164" i="8" s="1"/>
  <c r="M157" i="8"/>
  <c r="N157" i="8" s="1"/>
  <c r="P157" i="8" s="1"/>
  <c r="M153" i="8"/>
  <c r="N153" i="8" s="1"/>
  <c r="P153" i="8" s="1"/>
  <c r="M151" i="8"/>
  <c r="N151" i="8" s="1"/>
  <c r="P151" i="8" s="1"/>
  <c r="M144" i="8"/>
  <c r="N144" i="8" s="1"/>
  <c r="P144" i="8" s="1"/>
  <c r="M137" i="8"/>
  <c r="N137" i="8" s="1"/>
  <c r="P137" i="8" s="1"/>
  <c r="M135" i="8"/>
  <c r="N135" i="8" s="1"/>
  <c r="P135" i="8" s="1"/>
  <c r="M128" i="8"/>
  <c r="N128" i="8" s="1"/>
  <c r="P128" i="8" s="1"/>
  <c r="M112" i="8"/>
  <c r="N112" i="8" s="1"/>
  <c r="P112" i="8" s="1"/>
  <c r="M107" i="8"/>
  <c r="N107" i="8" s="1"/>
  <c r="P107" i="8" s="1"/>
  <c r="M105" i="8"/>
  <c r="N105" i="8" s="1"/>
  <c r="P105" i="8" s="1"/>
  <c r="M100" i="8"/>
  <c r="N100" i="8" s="1"/>
  <c r="P100" i="8" s="1"/>
  <c r="M93" i="8"/>
  <c r="N93" i="8" s="1"/>
  <c r="P93" i="8" s="1"/>
  <c r="M60" i="8"/>
  <c r="N60" i="8" s="1"/>
  <c r="P60" i="8" s="1"/>
  <c r="M16" i="8"/>
  <c r="N16" i="8" s="1"/>
  <c r="P16" i="8" s="1"/>
  <c r="M167" i="8"/>
  <c r="N267" i="8"/>
  <c r="M47" i="8"/>
  <c r="N47" i="8" s="1"/>
  <c r="P47" i="8" s="1"/>
  <c r="M18" i="8"/>
  <c r="N18" i="8" s="1"/>
  <c r="P18" i="8" s="1"/>
  <c r="M343" i="8"/>
  <c r="N343" i="8" s="1"/>
  <c r="P343" i="8" s="1"/>
  <c r="N38" i="56"/>
  <c r="N40" i="56" s="1"/>
  <c r="E14" i="2" s="1"/>
  <c r="P13" i="56"/>
  <c r="P38" i="56" s="1"/>
  <c r="P40" i="56" s="1"/>
  <c r="F14" i="2" s="1"/>
  <c r="V33" i="54"/>
  <c r="H10" i="2" s="1"/>
  <c r="J10" i="2" s="1"/>
  <c r="F39" i="5"/>
  <c r="B80" i="5" s="1"/>
  <c r="W7" i="56"/>
  <c r="W7" i="55"/>
  <c r="W7" i="54"/>
  <c r="W7" i="41"/>
  <c r="D71" i="5"/>
  <c r="W7" i="8"/>
  <c r="W49" i="8" s="1"/>
  <c r="F53" i="5"/>
  <c r="F67" i="5"/>
  <c r="W7" i="47"/>
  <c r="W7" i="46"/>
  <c r="F39" i="4"/>
  <c r="B80" i="4" s="1"/>
  <c r="T15" i="41"/>
  <c r="T19" i="41"/>
  <c r="T23" i="41"/>
  <c r="T27" i="41"/>
  <c r="U33" i="41"/>
  <c r="G13" i="2" s="1"/>
  <c r="T14" i="41"/>
  <c r="T20" i="41"/>
  <c r="T25" i="41"/>
  <c r="T16" i="41"/>
  <c r="T21" i="41"/>
  <c r="T26" i="41"/>
  <c r="T13" i="41"/>
  <c r="T17" i="41"/>
  <c r="T22" i="41"/>
  <c r="T28" i="41"/>
  <c r="T24" i="41"/>
  <c r="T18" i="41"/>
  <c r="O7" i="46"/>
  <c r="O7" i="56"/>
  <c r="O7" i="55"/>
  <c r="O7" i="47"/>
  <c r="D71" i="3"/>
  <c r="O7" i="54"/>
  <c r="O7" i="8"/>
  <c r="P365" i="8"/>
  <c r="V390" i="8" l="1"/>
  <c r="H8" i="2" s="1"/>
  <c r="J8" i="2" s="1"/>
  <c r="J16" i="2" s="1"/>
  <c r="P269" i="8"/>
  <c r="W50" i="8"/>
  <c r="T49" i="8"/>
  <c r="T50" i="8"/>
  <c r="N67" i="8"/>
  <c r="N49" i="8"/>
  <c r="P49" i="8" s="1"/>
  <c r="N169" i="8"/>
  <c r="N167" i="8"/>
  <c r="N369" i="8"/>
  <c r="N367" i="8"/>
  <c r="P67" i="8"/>
  <c r="P69" i="8"/>
  <c r="W15" i="54"/>
  <c r="W19" i="54"/>
  <c r="W23" i="54"/>
  <c r="W27" i="54"/>
  <c r="W13" i="54"/>
  <c r="W22" i="54"/>
  <c r="W25" i="54"/>
  <c r="W28" i="54"/>
  <c r="W14" i="54"/>
  <c r="W17" i="54"/>
  <c r="W20" i="54"/>
  <c r="W16" i="54"/>
  <c r="W30" i="54"/>
  <c r="W24" i="54"/>
  <c r="W29" i="54"/>
  <c r="W18" i="54"/>
  <c r="W26" i="54"/>
  <c r="W21" i="54"/>
  <c r="W14" i="46"/>
  <c r="W16" i="46"/>
  <c r="W19" i="46"/>
  <c r="W21" i="46"/>
  <c r="W23" i="46"/>
  <c r="W25" i="46"/>
  <c r="W26" i="46"/>
  <c r="W17" i="46"/>
  <c r="W13" i="46"/>
  <c r="W15" i="46"/>
  <c r="W18" i="46"/>
  <c r="W20" i="46"/>
  <c r="W22" i="46"/>
  <c r="W24" i="46"/>
  <c r="W27" i="46"/>
  <c r="W14" i="8"/>
  <c r="W18" i="8"/>
  <c r="W22" i="8"/>
  <c r="W26" i="8"/>
  <c r="W45" i="8"/>
  <c r="W51" i="8"/>
  <c r="W55" i="8"/>
  <c r="W59" i="8"/>
  <c r="W63" i="8"/>
  <c r="W67" i="8"/>
  <c r="W69" i="8"/>
  <c r="W73" i="8"/>
  <c r="W77" i="8"/>
  <c r="W81" i="8"/>
  <c r="W85" i="8"/>
  <c r="W89" i="8"/>
  <c r="W93" i="8"/>
  <c r="W97" i="8"/>
  <c r="W101" i="8"/>
  <c r="W105" i="8"/>
  <c r="W109" i="8"/>
  <c r="W114" i="8"/>
  <c r="W118" i="8"/>
  <c r="W122" i="8"/>
  <c r="W126" i="8"/>
  <c r="W130" i="8"/>
  <c r="W134" i="8"/>
  <c r="W138" i="8"/>
  <c r="W142" i="8"/>
  <c r="W146" i="8"/>
  <c r="W150" i="8"/>
  <c r="W154" i="8"/>
  <c r="W158" i="8"/>
  <c r="W166" i="8"/>
  <c r="W172" i="8"/>
  <c r="W176" i="8"/>
  <c r="W180" i="8"/>
  <c r="W184" i="8"/>
  <c r="W188" i="8"/>
  <c r="W192" i="8"/>
  <c r="W196" i="8"/>
  <c r="W200" i="8"/>
  <c r="W204" i="8"/>
  <c r="W208" i="8"/>
  <c r="W212" i="8"/>
  <c r="W216" i="8"/>
  <c r="W220" i="8"/>
  <c r="W224" i="8"/>
  <c r="W228" i="8"/>
  <c r="W232" i="8"/>
  <c r="W236" i="8"/>
  <c r="W240" i="8"/>
  <c r="W244" i="8"/>
  <c r="W248" i="8"/>
  <c r="W252" i="8"/>
  <c r="W256" i="8"/>
  <c r="W260" i="8"/>
  <c r="W264" i="8"/>
  <c r="W268" i="8"/>
  <c r="W270" i="8"/>
  <c r="W274" i="8"/>
  <c r="W278" i="8"/>
  <c r="W282" i="8"/>
  <c r="W13" i="8"/>
  <c r="W16" i="8"/>
  <c r="W19" i="8"/>
  <c r="W44" i="8"/>
  <c r="W47" i="8"/>
  <c r="W52" i="8"/>
  <c r="W62" i="8"/>
  <c r="W65" i="8"/>
  <c r="W68" i="8"/>
  <c r="W76" i="8"/>
  <c r="W79" i="8"/>
  <c r="W82" i="8"/>
  <c r="W92" i="8"/>
  <c r="W95" i="8"/>
  <c r="W98" i="8"/>
  <c r="W108" i="8"/>
  <c r="W112" i="8"/>
  <c r="W115" i="8"/>
  <c r="W125" i="8"/>
  <c r="W128" i="8"/>
  <c r="W131" i="8"/>
  <c r="W141" i="8"/>
  <c r="W144" i="8"/>
  <c r="W147" i="8"/>
  <c r="W157" i="8"/>
  <c r="W163" i="8"/>
  <c r="W175" i="8"/>
  <c r="W178" i="8"/>
  <c r="W181" i="8"/>
  <c r="W191" i="8"/>
  <c r="W194" i="8"/>
  <c r="W197" i="8"/>
  <c r="W207" i="8"/>
  <c r="W210" i="8"/>
  <c r="W213" i="8"/>
  <c r="W223" i="8"/>
  <c r="W226" i="8"/>
  <c r="W229" i="8"/>
  <c r="W239" i="8"/>
  <c r="W242" i="8"/>
  <c r="W245" i="8"/>
  <c r="W255" i="8"/>
  <c r="W258" i="8"/>
  <c r="W261" i="8"/>
  <c r="W269" i="8"/>
  <c r="W272" i="8"/>
  <c r="W275" i="8"/>
  <c r="W286" i="8"/>
  <c r="W290" i="8"/>
  <c r="W294" i="8"/>
  <c r="W298" i="8"/>
  <c r="W302" i="8"/>
  <c r="W306" i="8"/>
  <c r="W310" i="8"/>
  <c r="W314" i="8"/>
  <c r="W318" i="8"/>
  <c r="W322" i="8"/>
  <c r="W326" i="8"/>
  <c r="W330" i="8"/>
  <c r="W334" i="8"/>
  <c r="W338" i="8"/>
  <c r="W342" i="8"/>
  <c r="W346" i="8"/>
  <c r="W351" i="8"/>
  <c r="W355" i="8"/>
  <c r="W359" i="8"/>
  <c r="W363" i="8"/>
  <c r="W367" i="8"/>
  <c r="W369" i="8"/>
  <c r="W373" i="8"/>
  <c r="W377" i="8"/>
  <c r="W381" i="8"/>
  <c r="W385" i="8"/>
  <c r="W15" i="8"/>
  <c r="W25" i="8"/>
  <c r="W28" i="8"/>
  <c r="W46" i="8"/>
  <c r="W58" i="8"/>
  <c r="W61" i="8"/>
  <c r="W64" i="8"/>
  <c r="W72" i="8"/>
  <c r="W75" i="8"/>
  <c r="W78" i="8"/>
  <c r="W88" i="8"/>
  <c r="W91" i="8"/>
  <c r="W94" i="8"/>
  <c r="W104" i="8"/>
  <c r="W107" i="8"/>
  <c r="W110" i="8"/>
  <c r="W121" i="8"/>
  <c r="W124" i="8"/>
  <c r="W127" i="8"/>
  <c r="W137" i="8"/>
  <c r="W140" i="8"/>
  <c r="W143" i="8"/>
  <c r="W153" i="8"/>
  <c r="W156" i="8"/>
  <c r="W171" i="8"/>
  <c r="W174" i="8"/>
  <c r="W177" i="8"/>
  <c r="W187" i="8"/>
  <c r="W190" i="8"/>
  <c r="W193" i="8"/>
  <c r="W203" i="8"/>
  <c r="W206" i="8"/>
  <c r="W209" i="8"/>
  <c r="W219" i="8"/>
  <c r="W222" i="8"/>
  <c r="W225" i="8"/>
  <c r="W235" i="8"/>
  <c r="W238" i="8"/>
  <c r="W241" i="8"/>
  <c r="W251" i="8"/>
  <c r="W254" i="8"/>
  <c r="W257" i="8"/>
  <c r="W267" i="8"/>
  <c r="W271" i="8"/>
  <c r="W20" i="8"/>
  <c r="W23" i="8"/>
  <c r="W60" i="8"/>
  <c r="W70" i="8"/>
  <c r="W90" i="8"/>
  <c r="W99" i="8"/>
  <c r="W102" i="8"/>
  <c r="W123" i="8"/>
  <c r="W132" i="8"/>
  <c r="W135" i="8"/>
  <c r="W155" i="8"/>
  <c r="W164" i="8"/>
  <c r="W167" i="8"/>
  <c r="W169" i="8"/>
  <c r="W189" i="8"/>
  <c r="W198" i="8"/>
  <c r="W201" i="8"/>
  <c r="W221" i="8"/>
  <c r="W230" i="8"/>
  <c r="W233" i="8"/>
  <c r="W253" i="8"/>
  <c r="W262" i="8"/>
  <c r="W265" i="8"/>
  <c r="W273" i="8"/>
  <c r="W289" i="8"/>
  <c r="W292" i="8"/>
  <c r="W295" i="8"/>
  <c r="W305" i="8"/>
  <c r="W308" i="8"/>
  <c r="W311" i="8"/>
  <c r="W321" i="8"/>
  <c r="W324" i="8"/>
  <c r="W327" i="8"/>
  <c r="W337" i="8"/>
  <c r="W340" i="8"/>
  <c r="W343" i="8"/>
  <c r="W354" i="8"/>
  <c r="W357" i="8"/>
  <c r="W360" i="8"/>
  <c r="W371" i="8"/>
  <c r="W374" i="8"/>
  <c r="W384" i="8"/>
  <c r="W387" i="8"/>
  <c r="W17" i="8"/>
  <c r="W54" i="8"/>
  <c r="W57" i="8"/>
  <c r="W66" i="8"/>
  <c r="W84" i="8"/>
  <c r="W87" i="8"/>
  <c r="W96" i="8"/>
  <c r="W117" i="8"/>
  <c r="W120" i="8"/>
  <c r="W129" i="8"/>
  <c r="W149" i="8"/>
  <c r="W152" i="8"/>
  <c r="W183" i="8"/>
  <c r="W186" i="8"/>
  <c r="W195" i="8"/>
  <c r="W215" i="8"/>
  <c r="W218" i="8"/>
  <c r="W227" i="8"/>
  <c r="W247" i="8"/>
  <c r="W250" i="8"/>
  <c r="W56" i="8"/>
  <c r="W74" i="8"/>
  <c r="W83" i="8"/>
  <c r="W100" i="8"/>
  <c r="W139" i="8"/>
  <c r="W148" i="8"/>
  <c r="W165" i="8"/>
  <c r="W185" i="8"/>
  <c r="W202" i="8"/>
  <c r="W211" i="8"/>
  <c r="W249" i="8"/>
  <c r="W276" i="8"/>
  <c r="W279" i="8"/>
  <c r="W297" i="8"/>
  <c r="W300" i="8"/>
  <c r="W303" i="8"/>
  <c r="W317" i="8"/>
  <c r="W320" i="8"/>
  <c r="W325" i="8"/>
  <c r="W339" i="8"/>
  <c r="W344" i="8"/>
  <c r="W347" i="8"/>
  <c r="W362" i="8"/>
  <c r="W365" i="8"/>
  <c r="W368" i="8"/>
  <c r="W372" i="8"/>
  <c r="W386" i="8"/>
  <c r="W21" i="8"/>
  <c r="W113" i="8"/>
  <c r="W168" i="8"/>
  <c r="W27" i="8"/>
  <c r="W53" i="8"/>
  <c r="W71" i="8"/>
  <c r="W80" i="8"/>
  <c r="W119" i="8"/>
  <c r="W136" i="8"/>
  <c r="W145" i="8"/>
  <c r="W173" i="8"/>
  <c r="W182" i="8"/>
  <c r="W199" i="8"/>
  <c r="W237" i="8"/>
  <c r="W246" i="8"/>
  <c r="W259" i="8"/>
  <c r="W266" i="8"/>
  <c r="W291" i="8"/>
  <c r="W296" i="8"/>
  <c r="W299" i="8"/>
  <c r="W313" i="8"/>
  <c r="W316" i="8"/>
  <c r="W319" i="8"/>
  <c r="W333" i="8"/>
  <c r="W336" i="8"/>
  <c r="W341" i="8"/>
  <c r="W356" i="8"/>
  <c r="W361" i="8"/>
  <c r="W364" i="8"/>
  <c r="W380" i="8"/>
  <c r="W383" i="8"/>
  <c r="W24" i="8"/>
  <c r="W48" i="8"/>
  <c r="W106" i="8"/>
  <c r="W116" i="8"/>
  <c r="W133" i="8"/>
  <c r="W170" i="8"/>
  <c r="W179" i="8"/>
  <c r="W217" i="8"/>
  <c r="W234" i="8"/>
  <c r="W243" i="8"/>
  <c r="W263" i="8"/>
  <c r="W281" i="8"/>
  <c r="W285" i="8"/>
  <c r="W288" i="8"/>
  <c r="W293" i="8"/>
  <c r="W307" i="8"/>
  <c r="W312" i="8"/>
  <c r="W315" i="8"/>
  <c r="W329" i="8"/>
  <c r="W332" i="8"/>
  <c r="W335" i="8"/>
  <c r="W350" i="8"/>
  <c r="W353" i="8"/>
  <c r="W358" i="8"/>
  <c r="W376" i="8"/>
  <c r="W379" i="8"/>
  <c r="W382" i="8"/>
  <c r="W86" i="8"/>
  <c r="W103" i="8"/>
  <c r="W151" i="8"/>
  <c r="W277" i="8"/>
  <c r="W309" i="8"/>
  <c r="W328" i="8"/>
  <c r="W345" i="8"/>
  <c r="W378" i="8"/>
  <c r="W283" i="8"/>
  <c r="W370" i="8"/>
  <c r="W205" i="8"/>
  <c r="W331" i="8"/>
  <c r="W231" i="8"/>
  <c r="W287" i="8"/>
  <c r="W304" i="8"/>
  <c r="W323" i="8"/>
  <c r="W375" i="8"/>
  <c r="W214" i="8"/>
  <c r="W301" i="8"/>
  <c r="W352" i="8"/>
  <c r="W280" i="8"/>
  <c r="W348" i="8"/>
  <c r="W366" i="8"/>
  <c r="W17" i="55"/>
  <c r="W19" i="55"/>
  <c r="W15" i="55"/>
  <c r="W14" i="55"/>
  <c r="W20" i="55"/>
  <c r="W16" i="55"/>
  <c r="W13" i="55"/>
  <c r="W18" i="55"/>
  <c r="W22" i="55"/>
  <c r="W21" i="55"/>
  <c r="W19" i="47"/>
  <c r="W23" i="47"/>
  <c r="W27" i="47"/>
  <c r="W31" i="47"/>
  <c r="W35" i="47"/>
  <c r="W39" i="47"/>
  <c r="W44" i="47"/>
  <c r="W48" i="47"/>
  <c r="W22" i="47"/>
  <c r="W25" i="47"/>
  <c r="W28" i="47"/>
  <c r="W38" i="47"/>
  <c r="W42" i="47"/>
  <c r="W45" i="47"/>
  <c r="W21" i="47"/>
  <c r="W24" i="47"/>
  <c r="W34" i="47"/>
  <c r="W37" i="47"/>
  <c r="W40" i="47"/>
  <c r="W26" i="47"/>
  <c r="W47" i="47"/>
  <c r="W50" i="47"/>
  <c r="W36" i="47"/>
  <c r="W46" i="47"/>
  <c r="W49" i="47"/>
  <c r="W20" i="47"/>
  <c r="W18" i="47"/>
  <c r="W14" i="47"/>
  <c r="W16" i="47"/>
  <c r="W13" i="47"/>
  <c r="W29" i="47"/>
  <c r="W43" i="47"/>
  <c r="W30" i="47"/>
  <c r="W33" i="47"/>
  <c r="W17" i="47"/>
  <c r="W15" i="47"/>
  <c r="W32" i="47"/>
  <c r="W30" i="56"/>
  <c r="W32" i="56"/>
  <c r="W25" i="56"/>
  <c r="W34" i="56"/>
  <c r="W26" i="56"/>
  <c r="W29" i="56"/>
  <c r="W33" i="56"/>
  <c r="W28" i="56"/>
  <c r="W13" i="56"/>
  <c r="W15" i="56"/>
  <c r="W17" i="56"/>
  <c r="W19" i="56"/>
  <c r="W21" i="56"/>
  <c r="W23" i="56"/>
  <c r="W14" i="56"/>
  <c r="W22" i="56"/>
  <c r="W35" i="56"/>
  <c r="W20" i="56"/>
  <c r="W31" i="56"/>
  <c r="W16" i="56"/>
  <c r="W27" i="56"/>
  <c r="W18" i="56"/>
  <c r="W24" i="56"/>
  <c r="W15" i="41"/>
  <c r="W19" i="41"/>
  <c r="W23" i="41"/>
  <c r="W27" i="41"/>
  <c r="W22" i="41"/>
  <c r="W25" i="41"/>
  <c r="W28" i="41"/>
  <c r="W18" i="41"/>
  <c r="W21" i="41"/>
  <c r="W24" i="41"/>
  <c r="W20" i="41"/>
  <c r="W14" i="41"/>
  <c r="W17" i="41"/>
  <c r="W13" i="41"/>
  <c r="W16" i="41"/>
  <c r="W26" i="41"/>
  <c r="T16" i="8"/>
  <c r="T20" i="8"/>
  <c r="T24" i="8"/>
  <c r="T28" i="8"/>
  <c r="T47" i="8"/>
  <c r="T53" i="8"/>
  <c r="T57" i="8"/>
  <c r="T61" i="8"/>
  <c r="T65" i="8"/>
  <c r="T70" i="8"/>
  <c r="T74" i="8"/>
  <c r="T78" i="8"/>
  <c r="T82" i="8"/>
  <c r="T86" i="8"/>
  <c r="T90" i="8"/>
  <c r="T94" i="8"/>
  <c r="T98" i="8"/>
  <c r="T102" i="8"/>
  <c r="T106" i="8"/>
  <c r="T110" i="8"/>
  <c r="T115" i="8"/>
  <c r="T119" i="8"/>
  <c r="T123" i="8"/>
  <c r="T127" i="8"/>
  <c r="T131" i="8"/>
  <c r="T135" i="8"/>
  <c r="T139" i="8"/>
  <c r="T143" i="8"/>
  <c r="T147" i="8"/>
  <c r="T151" i="8"/>
  <c r="T155" i="8"/>
  <c r="T163" i="8"/>
  <c r="T168" i="8"/>
  <c r="T172" i="8"/>
  <c r="T176" i="8"/>
  <c r="T180" i="8"/>
  <c r="T184" i="8"/>
  <c r="T188" i="8"/>
  <c r="T192" i="8"/>
  <c r="T196" i="8"/>
  <c r="T200" i="8"/>
  <c r="T204" i="8"/>
  <c r="T208" i="8"/>
  <c r="T212" i="8"/>
  <c r="T216" i="8"/>
  <c r="T220" i="8"/>
  <c r="T224" i="8"/>
  <c r="T228" i="8"/>
  <c r="T232" i="8"/>
  <c r="T236" i="8"/>
  <c r="T240" i="8"/>
  <c r="T244" i="8"/>
  <c r="T248" i="8"/>
  <c r="T252" i="8"/>
  <c r="T256" i="8"/>
  <c r="T260" i="8"/>
  <c r="T264" i="8"/>
  <c r="T269" i="8"/>
  <c r="T273" i="8"/>
  <c r="T277" i="8"/>
  <c r="T281" i="8"/>
  <c r="T286" i="8"/>
  <c r="T290" i="8"/>
  <c r="T294" i="8"/>
  <c r="T298" i="8"/>
  <c r="T302" i="8"/>
  <c r="T306" i="8"/>
  <c r="T367" i="8"/>
  <c r="T167" i="8"/>
  <c r="T14" i="8"/>
  <c r="T18" i="8"/>
  <c r="T22" i="8"/>
  <c r="T26" i="8"/>
  <c r="T45" i="8"/>
  <c r="T51" i="8"/>
  <c r="T55" i="8"/>
  <c r="T59" i="8"/>
  <c r="T63" i="8"/>
  <c r="T68" i="8"/>
  <c r="T72" i="8"/>
  <c r="T76" i="8"/>
  <c r="T80" i="8"/>
  <c r="T84" i="8"/>
  <c r="T88" i="8"/>
  <c r="T92" i="8"/>
  <c r="T96" i="8"/>
  <c r="T100" i="8"/>
  <c r="T104" i="8"/>
  <c r="T108" i="8"/>
  <c r="T113" i="8"/>
  <c r="T117" i="8"/>
  <c r="T121" i="8"/>
  <c r="T125" i="8"/>
  <c r="T129" i="8"/>
  <c r="T133" i="8"/>
  <c r="T137" i="8"/>
  <c r="T141" i="8"/>
  <c r="T145" i="8"/>
  <c r="T149" i="8"/>
  <c r="T153" i="8"/>
  <c r="T157" i="8"/>
  <c r="T165" i="8"/>
  <c r="T170" i="8"/>
  <c r="T174" i="8"/>
  <c r="T178" i="8"/>
  <c r="T182" i="8"/>
  <c r="T186" i="8"/>
  <c r="T190" i="8"/>
  <c r="T194" i="8"/>
  <c r="T198" i="8"/>
  <c r="T202" i="8"/>
  <c r="T206" i="8"/>
  <c r="T210" i="8"/>
  <c r="T214" i="8"/>
  <c r="T218" i="8"/>
  <c r="T222" i="8"/>
  <c r="T226" i="8"/>
  <c r="T230" i="8"/>
  <c r="T234" i="8"/>
  <c r="T238" i="8"/>
  <c r="T242" i="8"/>
  <c r="T246" i="8"/>
  <c r="T250" i="8"/>
  <c r="T254" i="8"/>
  <c r="T258" i="8"/>
  <c r="T262" i="8"/>
  <c r="T266" i="8"/>
  <c r="T271" i="8"/>
  <c r="T275" i="8"/>
  <c r="T279" i="8"/>
  <c r="T283" i="8"/>
  <c r="T288" i="8"/>
  <c r="T292" i="8"/>
  <c r="T296" i="8"/>
  <c r="T300" i="8"/>
  <c r="T21" i="8"/>
  <c r="T44" i="8"/>
  <c r="T54" i="8"/>
  <c r="T62" i="8"/>
  <c r="T71" i="8"/>
  <c r="T79" i="8"/>
  <c r="T87" i="8"/>
  <c r="T95" i="8"/>
  <c r="T103" i="8"/>
  <c r="T112" i="8"/>
  <c r="T120" i="8"/>
  <c r="T128" i="8"/>
  <c r="T136" i="8"/>
  <c r="T144" i="8"/>
  <c r="T152" i="8"/>
  <c r="T169" i="8"/>
  <c r="T177" i="8"/>
  <c r="T185" i="8"/>
  <c r="T193" i="8"/>
  <c r="T201" i="8"/>
  <c r="T209" i="8"/>
  <c r="T217" i="8"/>
  <c r="T225" i="8"/>
  <c r="T233" i="8"/>
  <c r="T241" i="8"/>
  <c r="T249" i="8"/>
  <c r="T257" i="8"/>
  <c r="T265" i="8"/>
  <c r="T274" i="8"/>
  <c r="T282" i="8"/>
  <c r="T291" i="8"/>
  <c r="T299" i="8"/>
  <c r="T305" i="8"/>
  <c r="T310" i="8"/>
  <c r="T314" i="8"/>
  <c r="T318" i="8"/>
  <c r="T322" i="8"/>
  <c r="T326" i="8"/>
  <c r="T330" i="8"/>
  <c r="T334" i="8"/>
  <c r="T338" i="8"/>
  <c r="T342" i="8"/>
  <c r="T346" i="8"/>
  <c r="T351" i="8"/>
  <c r="T355" i="8"/>
  <c r="T359" i="8"/>
  <c r="T363" i="8"/>
  <c r="T368" i="8"/>
  <c r="T372" i="8"/>
  <c r="T376" i="8"/>
  <c r="T380" i="8"/>
  <c r="T384" i="8"/>
  <c r="T267" i="8"/>
  <c r="T15" i="8"/>
  <c r="T25" i="8"/>
  <c r="T52" i="8"/>
  <c r="T64" i="8"/>
  <c r="T75" i="8"/>
  <c r="T85" i="8"/>
  <c r="T97" i="8"/>
  <c r="T107" i="8"/>
  <c r="T118" i="8"/>
  <c r="T130" i="8"/>
  <c r="T140" i="8"/>
  <c r="T150" i="8"/>
  <c r="T173" i="8"/>
  <c r="T183" i="8"/>
  <c r="T195" i="8"/>
  <c r="T205" i="8"/>
  <c r="T215" i="8"/>
  <c r="T227" i="8"/>
  <c r="T237" i="8"/>
  <c r="T247" i="8"/>
  <c r="T259" i="8"/>
  <c r="T270" i="8"/>
  <c r="T280" i="8"/>
  <c r="T293" i="8"/>
  <c r="T303" i="8"/>
  <c r="T309" i="8"/>
  <c r="T315" i="8"/>
  <c r="T320" i="8"/>
  <c r="T325" i="8"/>
  <c r="T331" i="8"/>
  <c r="T336" i="8"/>
  <c r="T341" i="8"/>
  <c r="T347" i="8"/>
  <c r="T353" i="8"/>
  <c r="T358" i="8"/>
  <c r="T364" i="8"/>
  <c r="T370" i="8"/>
  <c r="T375" i="8"/>
  <c r="T381" i="8"/>
  <c r="T386" i="8"/>
  <c r="T13" i="8"/>
  <c r="T17" i="8"/>
  <c r="T27" i="8"/>
  <c r="T56" i="8"/>
  <c r="T66" i="8"/>
  <c r="T77" i="8"/>
  <c r="T89" i="8"/>
  <c r="T99" i="8"/>
  <c r="T109" i="8"/>
  <c r="T122" i="8"/>
  <c r="T132" i="8"/>
  <c r="T142" i="8"/>
  <c r="T154" i="8"/>
  <c r="T164" i="8"/>
  <c r="T175" i="8"/>
  <c r="T187" i="8"/>
  <c r="T197" i="8"/>
  <c r="T207" i="8"/>
  <c r="T219" i="8"/>
  <c r="T229" i="8"/>
  <c r="T239" i="8"/>
  <c r="T251" i="8"/>
  <c r="T261" i="8"/>
  <c r="T272" i="8"/>
  <c r="T285" i="8"/>
  <c r="T295" i="8"/>
  <c r="T304" i="8"/>
  <c r="T311" i="8"/>
  <c r="T316" i="8"/>
  <c r="T321" i="8"/>
  <c r="T327" i="8"/>
  <c r="T332" i="8"/>
  <c r="T337" i="8"/>
  <c r="T343" i="8"/>
  <c r="T348" i="8"/>
  <c r="T354" i="8"/>
  <c r="T360" i="8"/>
  <c r="T365" i="8"/>
  <c r="T371" i="8"/>
  <c r="T377" i="8"/>
  <c r="T382" i="8"/>
  <c r="T387" i="8"/>
  <c r="T67" i="8"/>
  <c r="T19" i="8"/>
  <c r="T46" i="8"/>
  <c r="T58" i="8"/>
  <c r="T69" i="8"/>
  <c r="T81" i="8"/>
  <c r="T91" i="8"/>
  <c r="T101" i="8"/>
  <c r="T114" i="8"/>
  <c r="T124" i="8"/>
  <c r="T134" i="8"/>
  <c r="T146" i="8"/>
  <c r="T156" i="8"/>
  <c r="T166" i="8"/>
  <c r="T179" i="8"/>
  <c r="T189" i="8"/>
  <c r="T199" i="8"/>
  <c r="T211" i="8"/>
  <c r="T221" i="8"/>
  <c r="T231" i="8"/>
  <c r="T243" i="8"/>
  <c r="T253" i="8"/>
  <c r="T263" i="8"/>
  <c r="T276" i="8"/>
  <c r="T287" i="8"/>
  <c r="T297" i="8"/>
  <c r="T307" i="8"/>
  <c r="T312" i="8"/>
  <c r="T317" i="8"/>
  <c r="T323" i="8"/>
  <c r="T328" i="8"/>
  <c r="T333" i="8"/>
  <c r="T339" i="8"/>
  <c r="T344" i="8"/>
  <c r="T350" i="8"/>
  <c r="T356" i="8"/>
  <c r="T361" i="8"/>
  <c r="T366" i="8"/>
  <c r="T373" i="8"/>
  <c r="T378" i="8"/>
  <c r="T383" i="8"/>
  <c r="T23" i="8"/>
  <c r="T48" i="8"/>
  <c r="T60" i="8"/>
  <c r="T73" i="8"/>
  <c r="T83" i="8"/>
  <c r="T93" i="8"/>
  <c r="T105" i="8"/>
  <c r="T116" i="8"/>
  <c r="T126" i="8"/>
  <c r="T138" i="8"/>
  <c r="T148" i="8"/>
  <c r="T158" i="8"/>
  <c r="T171" i="8"/>
  <c r="T181" i="8"/>
  <c r="T191" i="8"/>
  <c r="T203" i="8"/>
  <c r="T213" i="8"/>
  <c r="T223" i="8"/>
  <c r="T235" i="8"/>
  <c r="T245" i="8"/>
  <c r="T255" i="8"/>
  <c r="T268" i="8"/>
  <c r="T278" i="8"/>
  <c r="T289" i="8"/>
  <c r="T301" i="8"/>
  <c r="T308" i="8"/>
  <c r="T313" i="8"/>
  <c r="T319" i="8"/>
  <c r="T324" i="8"/>
  <c r="T345" i="8"/>
  <c r="T369" i="8"/>
  <c r="T329" i="8"/>
  <c r="T352" i="8"/>
  <c r="T374" i="8"/>
  <c r="T335" i="8"/>
  <c r="T357" i="8"/>
  <c r="T379" i="8"/>
  <c r="T340" i="8"/>
  <c r="T362" i="8"/>
  <c r="T385" i="8"/>
  <c r="T16" i="55"/>
  <c r="T17" i="55"/>
  <c r="T19" i="55"/>
  <c r="T13" i="55"/>
  <c r="T20" i="55"/>
  <c r="T15" i="55"/>
  <c r="T18" i="55"/>
  <c r="T22" i="55"/>
  <c r="U27" i="55"/>
  <c r="G9" i="2" s="1"/>
  <c r="T14" i="55"/>
  <c r="T21" i="55"/>
  <c r="T31" i="41"/>
  <c r="T15" i="54"/>
  <c r="T19" i="54"/>
  <c r="T23" i="54"/>
  <c r="T27" i="54"/>
  <c r="T17" i="54"/>
  <c r="T21" i="54"/>
  <c r="T25" i="54"/>
  <c r="T29" i="54"/>
  <c r="T20" i="54"/>
  <c r="T28" i="54"/>
  <c r="T14" i="54"/>
  <c r="T22" i="54"/>
  <c r="T30" i="54"/>
  <c r="T26" i="54"/>
  <c r="T16" i="54"/>
  <c r="U35" i="54"/>
  <c r="G10" i="2" s="1"/>
  <c r="T18" i="54"/>
  <c r="T24" i="54"/>
  <c r="T13" i="54"/>
  <c r="T35" i="56"/>
  <c r="T33" i="56"/>
  <c r="T31" i="56"/>
  <c r="T26" i="56"/>
  <c r="T28" i="56"/>
  <c r="U40" i="56"/>
  <c r="G14" i="2" s="1"/>
  <c r="T15" i="56"/>
  <c r="T19" i="56"/>
  <c r="T23" i="56"/>
  <c r="T16" i="56"/>
  <c r="T20" i="56"/>
  <c r="T24" i="56"/>
  <c r="T30" i="56"/>
  <c r="T34" i="56"/>
  <c r="T32" i="56"/>
  <c r="T27" i="56"/>
  <c r="T25" i="56"/>
  <c r="T13" i="56"/>
  <c r="T17" i="56"/>
  <c r="T21" i="56"/>
  <c r="T29" i="56"/>
  <c r="T14" i="56"/>
  <c r="T18" i="56"/>
  <c r="T22" i="56"/>
  <c r="T17" i="46"/>
  <c r="T13" i="46"/>
  <c r="T14" i="46"/>
  <c r="T20" i="46"/>
  <c r="T16" i="46"/>
  <c r="T26" i="46"/>
  <c r="T18" i="46"/>
  <c r="T23" i="46"/>
  <c r="T22" i="46"/>
  <c r="T15" i="46"/>
  <c r="T25" i="46"/>
  <c r="T27" i="46"/>
  <c r="T24" i="46"/>
  <c r="U32" i="46"/>
  <c r="G11" i="2" s="1"/>
  <c r="T21" i="46"/>
  <c r="T19" i="46"/>
  <c r="U55" i="47"/>
  <c r="G12" i="2" s="1"/>
  <c r="T24" i="47"/>
  <c r="T39" i="47"/>
  <c r="T20" i="47"/>
  <c r="T40" i="47"/>
  <c r="T14" i="47"/>
  <c r="T33" i="47"/>
  <c r="T18" i="47"/>
  <c r="T30" i="47"/>
  <c r="T46" i="47"/>
  <c r="T25" i="47"/>
  <c r="T23" i="47"/>
  <c r="T47" i="47"/>
  <c r="T36" i="47"/>
  <c r="T21" i="47"/>
  <c r="T45" i="47"/>
  <c r="T27" i="47"/>
  <c r="T50" i="47"/>
  <c r="T19" i="47"/>
  <c r="T31" i="47"/>
  <c r="T13" i="47"/>
  <c r="T44" i="47"/>
  <c r="T26" i="47"/>
  <c r="T49" i="47"/>
  <c r="T34" i="47"/>
  <c r="T16" i="47"/>
  <c r="T35" i="47"/>
  <c r="T28" i="47"/>
  <c r="T48" i="47"/>
  <c r="T29" i="47"/>
  <c r="T15" i="47"/>
  <c r="T38" i="47"/>
  <c r="T43" i="47"/>
  <c r="T22" i="47"/>
  <c r="T32" i="47"/>
  <c r="T42" i="47"/>
  <c r="T17" i="47"/>
  <c r="T37" i="47"/>
  <c r="H16" i="2" l="1"/>
  <c r="N390" i="8"/>
  <c r="N392" i="8" s="1"/>
  <c r="E8" i="2" s="1"/>
  <c r="E16" i="2" s="1"/>
  <c r="P167" i="8"/>
  <c r="P169" i="8"/>
  <c r="P367" i="8"/>
  <c r="P369" i="8"/>
  <c r="W38" i="56"/>
  <c r="I14" i="2" s="1"/>
  <c r="K14" i="2" s="1"/>
  <c r="L14" i="2" s="1"/>
  <c r="M14" i="2" s="1"/>
  <c r="W53" i="47"/>
  <c r="I12" i="2" s="1"/>
  <c r="K12" i="2" s="1"/>
  <c r="L12" i="2" s="1"/>
  <c r="M12" i="2" s="1"/>
  <c r="W30" i="46"/>
  <c r="I11" i="2" s="1"/>
  <c r="K11" i="2" s="1"/>
  <c r="W390" i="8"/>
  <c r="I8" i="2" s="1"/>
  <c r="L11" i="2"/>
  <c r="M11" i="2" s="1"/>
  <c r="W25" i="55"/>
  <c r="I9" i="2" s="1"/>
  <c r="K9" i="2" s="1"/>
  <c r="L9" i="2" s="1"/>
  <c r="M9" i="2" s="1"/>
  <c r="W31" i="41"/>
  <c r="I13" i="2" s="1"/>
  <c r="K13" i="2" s="1"/>
  <c r="L13" i="2" s="1"/>
  <c r="M13" i="2" s="1"/>
  <c r="W33" i="54"/>
  <c r="I10" i="2" s="1"/>
  <c r="K10" i="2" s="1"/>
  <c r="L10" i="2" s="1"/>
  <c r="M10" i="2" s="1"/>
  <c r="T25" i="55"/>
  <c r="T30" i="46"/>
  <c r="T38" i="56"/>
  <c r="T33" i="54"/>
  <c r="T53" i="47"/>
  <c r="T390" i="8"/>
  <c r="P390" i="8" l="1"/>
  <c r="P392" i="8" s="1"/>
  <c r="F8" i="2" s="1"/>
  <c r="F16" i="2" s="1"/>
  <c r="I16" i="2"/>
  <c r="K8" i="2"/>
  <c r="U392" i="8" l="1"/>
  <c r="G8" i="2" s="1"/>
  <c r="G16" i="2" s="1"/>
  <c r="K16" i="2"/>
  <c r="L8" i="2" l="1"/>
  <c r="M8" i="2" s="1"/>
  <c r="M16" i="2" s="1"/>
  <c r="L16" i="2" l="1"/>
</calcChain>
</file>

<file path=xl/sharedStrings.xml><?xml version="1.0" encoding="utf-8"?>
<sst xmlns="http://schemas.openxmlformats.org/spreadsheetml/2006/main" count="4649" uniqueCount="985">
  <si>
    <t>Auftraggeber</t>
  </si>
  <si>
    <t>Stadt Fellbach</t>
  </si>
  <si>
    <t>Amt für Hochbau und Gebäudemanagement</t>
  </si>
  <si>
    <t>Straße</t>
  </si>
  <si>
    <t>Marktplatz 1</t>
  </si>
  <si>
    <t>PLZ, Ort</t>
  </si>
  <si>
    <t>70734 Fellbach</t>
  </si>
  <si>
    <t>Ansprechpartner</t>
  </si>
  <si>
    <t>Telefon</t>
  </si>
  <si>
    <t>E-Mail</t>
  </si>
  <si>
    <t>Ausschreibungsunterlagen</t>
  </si>
  <si>
    <t xml:space="preserve"> </t>
  </si>
  <si>
    <t>Abgabetermin</t>
  </si>
  <si>
    <t>14:00 Uhr</t>
  </si>
  <si>
    <t>Für Ihr Angebot in Textform (§126b BGB) sind nur die vorliegenden Unterlagen zu verwenden und auf den dafür</t>
  </si>
  <si>
    <t>vorgesehenen Felder eine lesbare Erklärung, in der die Person des Erklärenden genannt wird, auszufüllen.</t>
  </si>
  <si>
    <t>Unvollständige und nicht fristgerecht eingegangene Angebote werden nicht berücksichtigt.</t>
  </si>
  <si>
    <t>Diese ausgefüllten Vergabegrundlagen mit den nachfolgenden Kalkulationsblätter sind in elektronischer Form</t>
  </si>
  <si>
    <t>einzustellen.</t>
  </si>
  <si>
    <t>Abgabeort</t>
  </si>
  <si>
    <t>Auftragsbeginn</t>
  </si>
  <si>
    <t>Verbrauchsmaterialien:</t>
  </si>
  <si>
    <t>Das Verbrauchsmaterial stellt der AG und ist vom AN zu verteilen, bzw. aufzufüllen.</t>
  </si>
  <si>
    <r>
      <rPr>
        <b/>
        <sz val="12"/>
        <color rgb="FF000000"/>
        <rFont val="Arial Narrow"/>
        <family val="2"/>
      </rPr>
      <t xml:space="preserve">Die </t>
    </r>
    <r>
      <rPr>
        <b/>
        <sz val="12"/>
        <color rgb="FF000000"/>
        <rFont val="Arial Narrow"/>
        <family val="2"/>
      </rPr>
      <t>Grundreinig</t>
    </r>
    <r>
      <rPr>
        <b/>
        <sz val="12"/>
        <color rgb="FF000000"/>
        <rFont val="Arial Narrow"/>
        <family val="2"/>
      </rPr>
      <t>ung</t>
    </r>
    <r>
      <rPr>
        <sz val="12"/>
        <color rgb="FF000000"/>
        <rFont val="Arial Narrow"/>
        <family val="2"/>
      </rPr>
      <t xml:space="preserve"> soll an den Dienstleister, der die laufende Unterhaltsreinigung durchführt,</t>
    </r>
  </si>
  <si>
    <t>vergeben werden. Das Aus- und wieder Einräumen des Mobiliars zur fachgerechten Grundreinigung</t>
  </si>
  <si>
    <t>ist vom Auftragnehmer durchzuführen und in den Angebotspreis einzurechnen.</t>
  </si>
  <si>
    <t>Das Angebot gilt als abgelehnt, wenn bis zum Ablauf dieser Bindefrist kein Zuschlag erteilt wird. Wird dem Anbieter</t>
  </si>
  <si>
    <t>kein Zuschlag erteilt, ist jeder Schadensersatzanspruch wegen Versagen des Zuschlags ausgeschlossen.</t>
  </si>
  <si>
    <t>In der gesamten Datei müssen alle gelb hinterlegten Zellen ausgefüllt sein !!!</t>
  </si>
  <si>
    <t>Unterhaltsreinigung</t>
  </si>
  <si>
    <t>Grundreinigung alle 2 Jahre</t>
  </si>
  <si>
    <t>Kosten</t>
  </si>
  <si>
    <t>Lfd.
nr.</t>
  </si>
  <si>
    <t>Anschrift</t>
  </si>
  <si>
    <t>Fläche Jahr</t>
  </si>
  <si>
    <t>Stunden
Jahr</t>
  </si>
  <si>
    <t>Preis UR
pro Jahr in €</t>
  </si>
  <si>
    <t>Preis GR  
1x in €</t>
  </si>
  <si>
    <t>Gewertete
Stunden
Jahr</t>
  </si>
  <si>
    <t>Gewerteter
Preis GR  
½ x in €</t>
  </si>
  <si>
    <t>Gesamt Netto</t>
  </si>
  <si>
    <t>Gesamt Butto</t>
  </si>
  <si>
    <t>1.1</t>
  </si>
  <si>
    <t>1.2</t>
  </si>
  <si>
    <t>1.3</t>
  </si>
  <si>
    <t>1.4</t>
  </si>
  <si>
    <t>1.5</t>
  </si>
  <si>
    <t>Firmenbezeichnung</t>
  </si>
  <si>
    <t>Kontakt: Tel. / Fax / Email</t>
  </si>
  <si>
    <t>Vollständige Anschrift der  zuständigen Niederlassung  bzw. Objektbüro</t>
  </si>
  <si>
    <t>Ort, Datum</t>
  </si>
  <si>
    <t>Name des Unterzeichners</t>
  </si>
  <si>
    <r>
      <t xml:space="preserve">Kalkulation des Stundenverrechnungssatzes : </t>
    </r>
    <r>
      <rPr>
        <b/>
        <sz val="10"/>
        <color rgb="FFFF0000"/>
        <rFont val="Arial"/>
        <family val="2"/>
      </rPr>
      <t>Unterhaltsre</t>
    </r>
    <r>
      <rPr>
        <b/>
        <sz val="10"/>
        <color rgb="FFFF0000"/>
        <rFont val="Arial"/>
        <family val="2"/>
      </rPr>
      <t>inigung</t>
    </r>
  </si>
  <si>
    <t>% v. PStdl.</t>
  </si>
  <si>
    <t>StVS</t>
  </si>
  <si>
    <t>Bietername:</t>
  </si>
  <si>
    <t>Tarifliche und gesetzlich vorgeschriebene Zuschläge</t>
  </si>
  <si>
    <t>1</t>
  </si>
  <si>
    <t>Produktiver Stundenlohn</t>
  </si>
  <si>
    <t>2</t>
  </si>
  <si>
    <t>Lohngebundene Kosten</t>
  </si>
  <si>
    <t>2.10</t>
  </si>
  <si>
    <t>Soziallöhne</t>
  </si>
  <si>
    <t>2.11</t>
  </si>
  <si>
    <t>Gesetzliche Feiertage</t>
  </si>
  <si>
    <t>2.12</t>
  </si>
  <si>
    <t>Urlaubsentgelt</t>
  </si>
  <si>
    <t>2.13</t>
  </si>
  <si>
    <t>zusätzliches Urlaubsgeld</t>
  </si>
  <si>
    <t>2.14</t>
  </si>
  <si>
    <t>Lohnfortzahlung im Krankheitsfall</t>
  </si>
  <si>
    <t>2.15</t>
  </si>
  <si>
    <t>Fortzahlungspflichtige Freistellung nach § 5 RTV</t>
  </si>
  <si>
    <t>2.16</t>
  </si>
  <si>
    <t>Insolvenzgeld</t>
  </si>
  <si>
    <t>Zwischensumme Soziallöhne</t>
  </si>
  <si>
    <t>2.20</t>
  </si>
  <si>
    <t>Sozialversicherungsbeiträge auf Produktivlohn und Soziallöhne</t>
  </si>
  <si>
    <t>2.21</t>
  </si>
  <si>
    <t>Krankenversicherung auf Produktivlohn</t>
  </si>
  <si>
    <t>Krankenversicherung auf Soziallöhne</t>
  </si>
  <si>
    <t>2.22</t>
  </si>
  <si>
    <t>Rentenversicherung auf Produktivlohn</t>
  </si>
  <si>
    <t>Rentenversicherung auf Soziallöhne</t>
  </si>
  <si>
    <t>2.23</t>
  </si>
  <si>
    <t>Arbeitslosenversicherung auf Produktivlohn</t>
  </si>
  <si>
    <t>Arbeitslosenversicherung auf Soziallöhne</t>
  </si>
  <si>
    <t>2.24</t>
  </si>
  <si>
    <t>Pflegeversicherung auf Produktivlohn</t>
  </si>
  <si>
    <t>Pflegeversicherung auf Soziallöhne</t>
  </si>
  <si>
    <t>2.25</t>
  </si>
  <si>
    <t>U2 Mutterschaftsaufwendungen auf Produktivlohn</t>
  </si>
  <si>
    <t>U2 Mutterschaftsaufwendungen auf Soziallöhne</t>
  </si>
  <si>
    <t>2.30</t>
  </si>
  <si>
    <t>Gesetzliche Unfallversicherung</t>
  </si>
  <si>
    <t>2.40</t>
  </si>
  <si>
    <t>Schwerbehindertenabgabe</t>
  </si>
  <si>
    <t>Zwischensumme Sozialvers.beiträge auf Produktivlohn und Soziallöhne</t>
  </si>
  <si>
    <t>Zusätzliche lohngebundene Kosten</t>
  </si>
  <si>
    <t>2.50</t>
  </si>
  <si>
    <t>Haftpflichtversicherung</t>
  </si>
  <si>
    <t>2.60</t>
  </si>
  <si>
    <t>Sonstige Lohnkosten</t>
  </si>
  <si>
    <t>Zwischensumme zusätzliche lohngebundene Kosten</t>
  </si>
  <si>
    <t>Gesamtsumme lohngebundene Kosten</t>
  </si>
  <si>
    <t>3</t>
  </si>
  <si>
    <t>Sonstige auftragsbezogene Kosten</t>
  </si>
  <si>
    <t>Auftragsbezogene Zuschläge</t>
  </si>
  <si>
    <t>3.10</t>
  </si>
  <si>
    <r>
      <t xml:space="preserve">Aufsicht / OL </t>
    </r>
    <r>
      <rPr>
        <sz val="8"/>
        <color rgb="FF000000"/>
        <rFont val="Arial"/>
        <family val="2"/>
      </rPr>
      <t xml:space="preserve">incl. soziale </t>
    </r>
    <r>
      <rPr>
        <sz val="8"/>
        <color rgb="FF000000"/>
        <rFont val="Arial"/>
        <family val="2"/>
      </rPr>
      <t xml:space="preserve">Folgekosten f. </t>
    </r>
    <r>
      <rPr>
        <sz val="8"/>
        <color rgb="FF000000"/>
        <rFont val="Arial"/>
        <family val="2"/>
      </rPr>
      <t>Aufsichtslohn</t>
    </r>
  </si>
  <si>
    <t>3.30</t>
  </si>
  <si>
    <t>Fertigungsmaterial, Maschinen, Geräte, AfA, etc</t>
  </si>
  <si>
    <t>3.31</t>
  </si>
  <si>
    <t xml:space="preserve">      Maschinen, Geräte incl. AfA</t>
  </si>
  <si>
    <t>3.32</t>
  </si>
  <si>
    <t xml:space="preserve">      Verbrauchsmaterial (nur Reinigungsmittel)</t>
  </si>
  <si>
    <t>Summe Fertigungsmaterial, Maschinen, Geräte, AfA, etc</t>
  </si>
  <si>
    <t>3.40</t>
  </si>
  <si>
    <t>Sondereinzelkosten</t>
  </si>
  <si>
    <t>3.41</t>
  </si>
  <si>
    <t xml:space="preserve">      Qualitätsmess- und Kontrollsystem</t>
  </si>
  <si>
    <t>3.42</t>
  </si>
  <si>
    <t xml:space="preserve">      Schulungskosten</t>
  </si>
  <si>
    <t>Summe Sondereinzelkosten</t>
  </si>
  <si>
    <t>Summe sonstige auftragsbezogene Kosten</t>
  </si>
  <si>
    <t>4</t>
  </si>
  <si>
    <t>Unternehmensbezogene Kosten</t>
  </si>
  <si>
    <t>Unternehmensbezogene Zuschläge</t>
  </si>
  <si>
    <t>4.10</t>
  </si>
  <si>
    <t>Gehälter</t>
  </si>
  <si>
    <t>4.11</t>
  </si>
  <si>
    <t xml:space="preserve">     Technische Angestellte, incl. Lohnfolgekosten</t>
  </si>
  <si>
    <t>4.12</t>
  </si>
  <si>
    <t xml:space="preserve">     Kaufmännische Angestellte, incl. Lohnfolgekosten</t>
  </si>
  <si>
    <t>4.20</t>
  </si>
  <si>
    <t>Fuhrparkkosten</t>
  </si>
  <si>
    <t>4.30</t>
  </si>
  <si>
    <t>Fertigungshilfskosten</t>
  </si>
  <si>
    <t>4.31</t>
  </si>
  <si>
    <t xml:space="preserve">     Löhne Hilfsdienste, incl. Lohnfolgekosten</t>
  </si>
  <si>
    <t>4.32</t>
  </si>
  <si>
    <t xml:space="preserve">     Sonstige Betriebskosten</t>
  </si>
  <si>
    <t>4.40</t>
  </si>
  <si>
    <t>Sonstige Verwaltungskosten</t>
  </si>
  <si>
    <t>4.50</t>
  </si>
  <si>
    <t>Betriebsratskosten</t>
  </si>
  <si>
    <t>4.60</t>
  </si>
  <si>
    <r>
      <t xml:space="preserve">Sonstige Kosten </t>
    </r>
    <r>
      <rPr>
        <sz val="8"/>
        <color rgb="FF000000"/>
        <rFont val="Arial"/>
        <family val="2"/>
      </rPr>
      <t>(Verbandsbeiträ</t>
    </r>
    <r>
      <rPr>
        <sz val="8"/>
        <color rgb="FF000000"/>
        <rFont val="Arial"/>
        <family val="2"/>
      </rPr>
      <t xml:space="preserve">ge, </t>
    </r>
    <r>
      <rPr>
        <sz val="8"/>
        <color rgb="FF000000"/>
        <rFont val="Arial"/>
        <family val="2"/>
      </rPr>
      <t xml:space="preserve">Zertifizierungen, </t>
    </r>
    <r>
      <rPr>
        <sz val="8"/>
        <color rgb="FF000000"/>
        <rFont val="Arial"/>
        <family val="2"/>
      </rPr>
      <t>etc.)</t>
    </r>
  </si>
  <si>
    <t>4.70</t>
  </si>
  <si>
    <t>Gewerbesteuer</t>
  </si>
  <si>
    <t>Summe unternehmensbezogene Kosten</t>
  </si>
  <si>
    <t>5</t>
  </si>
  <si>
    <r>
      <t xml:space="preserve">Selbstkosten bzw. Stundenverrechnungssatz </t>
    </r>
    <r>
      <rPr>
        <b/>
        <sz val="8"/>
        <color rgb="FF000000"/>
        <rFont val="Arial"/>
        <family val="2"/>
      </rPr>
      <t xml:space="preserve">(ohne </t>
    </r>
    <r>
      <rPr>
        <b/>
        <sz val="8"/>
        <color rgb="FF000000"/>
        <rFont val="Arial"/>
        <family val="2"/>
      </rPr>
      <t xml:space="preserve">Gewinn + </t>
    </r>
    <r>
      <rPr>
        <b/>
        <sz val="8"/>
        <color rgb="FF000000"/>
        <rFont val="Arial"/>
        <family val="2"/>
      </rPr>
      <t>Wagnis)</t>
    </r>
  </si>
  <si>
    <t>6</t>
  </si>
  <si>
    <t>Gewinn + Wagnis (bez. auf den Produktivlohn, entspr. einer Umsatzrendite von)</t>
  </si>
  <si>
    <t>7</t>
  </si>
  <si>
    <t>Stundenverrechnungssatz (incl. Gewinn + Wagnis)</t>
  </si>
  <si>
    <t>kalkulierte Urlaubstage pro gewerbl. Mitarbeiter/a</t>
  </si>
  <si>
    <t>kalkulierte Krankheitheitstage pro gewerblicher Mitarbeiter/a</t>
  </si>
  <si>
    <t>kalkulierte Feiertage pro gewerblicher Mitarbeiter /a</t>
  </si>
  <si>
    <t>Bitte alle gelben Felder  unbedingt ausfüllen!!!</t>
  </si>
  <si>
    <t>kalkulierte Fortzahlungspflichtige Freistellung nach § 5 RTV pro gew. Mitarb./a</t>
  </si>
  <si>
    <t>geltender Hebesatz Gewerbesteuer</t>
  </si>
  <si>
    <t>entfällt</t>
  </si>
  <si>
    <t>kalkulierter monatlicher Materialeinsatz in €</t>
  </si>
  <si>
    <t>Anteil der geringfügig Beschäftigten an Gesamtzahl Jahresproduktivstunden</t>
  </si>
  <si>
    <t>Anteil Lohn- und  lohngebundene Kosten (Pos. 1-2.6) am SVS</t>
  </si>
  <si>
    <r>
      <t xml:space="preserve">Kalkulation des Stundenverrechnungssatzes : </t>
    </r>
    <r>
      <rPr>
        <b/>
        <sz val="10"/>
        <color rgb="FFFF0000"/>
        <rFont val="Arial"/>
        <family val="2"/>
      </rPr>
      <t>Abrufreinig</t>
    </r>
    <r>
      <rPr>
        <b/>
        <sz val="10"/>
        <color rgb="FFFF0000"/>
        <rFont val="Arial"/>
        <family val="2"/>
      </rPr>
      <t>ung</t>
    </r>
  </si>
  <si>
    <r>
      <t xml:space="preserve">Kalkulation des Stundenverrechnungssatzes : </t>
    </r>
    <r>
      <rPr>
        <b/>
        <sz val="10"/>
        <color rgb="FFFF0000"/>
        <rFont val="Arial"/>
        <family val="2"/>
      </rPr>
      <t>Grund</t>
    </r>
    <r>
      <rPr>
        <b/>
        <sz val="10"/>
        <color rgb="FF000000"/>
        <rFont val="Arial"/>
        <family val="2"/>
      </rPr>
      <t>reinigung</t>
    </r>
  </si>
  <si>
    <t>Bitte alle Gelb hinterlegten Felder unbedingt ausfüllen!!!</t>
  </si>
  <si>
    <t>Bietername, Firma:</t>
  </si>
  <si>
    <t>durchschn.
Leistung</t>
  </si>
  <si>
    <t>Estrich</t>
  </si>
  <si>
    <t>Fliesen</t>
  </si>
  <si>
    <t>Beton</t>
  </si>
  <si>
    <t>Lino</t>
  </si>
  <si>
    <t>Kautschuk</t>
  </si>
  <si>
    <t>Nadelfilz</t>
  </si>
  <si>
    <t>Holz</t>
  </si>
  <si>
    <t>Teppich</t>
  </si>
  <si>
    <t>Stein</t>
  </si>
  <si>
    <t>Parkett</t>
  </si>
  <si>
    <t>Linoleum</t>
  </si>
  <si>
    <t>Bei der Grundreinigung ist für alle Flächen und Bodenbelagsarten
die maximale Leistungskennzahl von 25 m²/Std. nicht zu überschreiten.
Eine Überschreitung führt zum Ausschluss von der weiteren Wertung.</t>
  </si>
  <si>
    <t>Objeckt:</t>
  </si>
  <si>
    <t>Anschrift:</t>
  </si>
  <si>
    <t>Anbieter:</t>
  </si>
  <si>
    <t>Reinigungszeit:</t>
  </si>
  <si>
    <t>Reinigungstage /Woche:</t>
  </si>
  <si>
    <t>Schließtage pro Jahr:</t>
  </si>
  <si>
    <t>keine</t>
  </si>
  <si>
    <t>Reinigungstage /Jahr:</t>
  </si>
  <si>
    <t>SVS UR</t>
  </si>
  <si>
    <t>SVS GR</t>
  </si>
  <si>
    <t>Vollreinigung</t>
  </si>
  <si>
    <t>Trocken-/Sichtreinigung</t>
  </si>
  <si>
    <t>Grundreinigung</t>
  </si>
  <si>
    <t>LFD NR:</t>
  </si>
  <si>
    <t>Ge- schoss</t>
  </si>
  <si>
    <t>Raumgr.
Din
77400 277</t>
  </si>
  <si>
    <t>Raum
Nr.</t>
  </si>
  <si>
    <t>Raumbezeichnung</t>
  </si>
  <si>
    <t>Bodenbelag</t>
  </si>
  <si>
    <t>Fläche m²</t>
  </si>
  <si>
    <t>Vollrein.
pro Woche</t>
  </si>
  <si>
    <t>Trocken rein. Pro Woche</t>
  </si>
  <si>
    <t>Vollrein.
pro Monat</t>
  </si>
  <si>
    <t>Vollrein.
pro Jahr</t>
  </si>
  <si>
    <t>Reinigungs-fläche pro Monat</t>
  </si>
  <si>
    <t>Leistungs-kennzahl
m²/h</t>
  </si>
  <si>
    <t>Reinigungs-stunden pro Monat</t>
  </si>
  <si>
    <t>Preis je Vollreinigung</t>
  </si>
  <si>
    <t>LM
m²/h</t>
  </si>
  <si>
    <t>Preis Grundr.
  in €</t>
  </si>
  <si>
    <t>Kostenstelle</t>
  </si>
  <si>
    <t>Bemerkung</t>
  </si>
  <si>
    <t>UG</t>
  </si>
  <si>
    <t>Flur</t>
  </si>
  <si>
    <t>LA</t>
  </si>
  <si>
    <t>U1-11</t>
  </si>
  <si>
    <t>U1-12</t>
  </si>
  <si>
    <t>U1-13</t>
  </si>
  <si>
    <t>U1-14</t>
  </si>
  <si>
    <t>U1-15</t>
  </si>
  <si>
    <t>U1-16</t>
  </si>
  <si>
    <t>U1-17</t>
  </si>
  <si>
    <t>U1-21</t>
  </si>
  <si>
    <t>U1-22</t>
  </si>
  <si>
    <t>U1-24</t>
  </si>
  <si>
    <t>U1-25</t>
  </si>
  <si>
    <t>WC</t>
  </si>
  <si>
    <t>U1-27</t>
  </si>
  <si>
    <t>EG</t>
  </si>
  <si>
    <t>EG-01</t>
  </si>
  <si>
    <t>EG-02</t>
  </si>
  <si>
    <t>Windfang</t>
  </si>
  <si>
    <t>EG-03</t>
  </si>
  <si>
    <t>EG-04</t>
  </si>
  <si>
    <t>EG-05</t>
  </si>
  <si>
    <t>EG-06</t>
  </si>
  <si>
    <t>EG-07</t>
  </si>
  <si>
    <t>WC Damen</t>
  </si>
  <si>
    <t>EG-08</t>
  </si>
  <si>
    <t>Lager</t>
  </si>
  <si>
    <t>EG-09</t>
  </si>
  <si>
    <t>WC Herren</t>
  </si>
  <si>
    <t>EG-10</t>
  </si>
  <si>
    <t>EG-11</t>
  </si>
  <si>
    <t>Dusche</t>
  </si>
  <si>
    <t>EG-12</t>
  </si>
  <si>
    <t>EG-13</t>
  </si>
  <si>
    <t>EG-14</t>
  </si>
  <si>
    <t>EG-15</t>
  </si>
  <si>
    <t>EG-16</t>
  </si>
  <si>
    <t>EG-17</t>
  </si>
  <si>
    <t>EG-18</t>
  </si>
  <si>
    <t>EG-19</t>
  </si>
  <si>
    <t>EG-20</t>
  </si>
  <si>
    <t>EG-21</t>
  </si>
  <si>
    <t>EG-22</t>
  </si>
  <si>
    <t>EG-23</t>
  </si>
  <si>
    <t>Summen pro Monat</t>
  </si>
  <si>
    <t>Stunden UR</t>
  </si>
  <si>
    <t>Stunden TR</t>
  </si>
  <si>
    <t>Gesamt Reinigunsfl. Pro Mo</t>
  </si>
  <si>
    <t>Ges.Std. Mo</t>
  </si>
  <si>
    <t>Gesamtkosten pro Monat</t>
  </si>
  <si>
    <t>Technik</t>
  </si>
  <si>
    <t>Küche</t>
  </si>
  <si>
    <t>Putzraum</t>
  </si>
  <si>
    <t>EG-24</t>
  </si>
  <si>
    <t>Aufzug</t>
  </si>
  <si>
    <t>Büro</t>
  </si>
  <si>
    <t>U2-01</t>
  </si>
  <si>
    <t>U2-02</t>
  </si>
  <si>
    <t>Abstellraum</t>
  </si>
  <si>
    <t>U2-04</t>
  </si>
  <si>
    <t>U2-05</t>
  </si>
  <si>
    <t>O1-01</t>
  </si>
  <si>
    <t>O1-02</t>
  </si>
  <si>
    <t>O1-03</t>
  </si>
  <si>
    <t>O1-04</t>
  </si>
  <si>
    <t>O1-05</t>
  </si>
  <si>
    <t>O1-06</t>
  </si>
  <si>
    <t>O1-07</t>
  </si>
  <si>
    <t>O1-08</t>
  </si>
  <si>
    <t>O1-09</t>
  </si>
  <si>
    <t>O1-11</t>
  </si>
  <si>
    <t>O1-12</t>
  </si>
  <si>
    <t>O1-13</t>
  </si>
  <si>
    <t>O1-14</t>
  </si>
  <si>
    <t>O1-15</t>
  </si>
  <si>
    <t>O1-16</t>
  </si>
  <si>
    <t>O1-17</t>
  </si>
  <si>
    <t>O1-18</t>
  </si>
  <si>
    <t>O1-19</t>
  </si>
  <si>
    <t>O1-20</t>
  </si>
  <si>
    <t>O2-01</t>
  </si>
  <si>
    <t>O2-02</t>
  </si>
  <si>
    <t>O2-07</t>
  </si>
  <si>
    <t>O2-08</t>
  </si>
  <si>
    <t>O2-10</t>
  </si>
  <si>
    <t>O2-11</t>
  </si>
  <si>
    <t>O2-12</t>
  </si>
  <si>
    <t>O2-13</t>
  </si>
  <si>
    <t>O1-26</t>
  </si>
  <si>
    <t>O1-21</t>
  </si>
  <si>
    <t>O1-22</t>
  </si>
  <si>
    <t>O1-23</t>
  </si>
  <si>
    <t>O1-24</t>
  </si>
  <si>
    <t>O1-25</t>
  </si>
  <si>
    <t>O1-27</t>
  </si>
  <si>
    <t>O1-28</t>
  </si>
  <si>
    <t>O1-29</t>
  </si>
  <si>
    <t>O1-30</t>
  </si>
  <si>
    <t>O1-31</t>
  </si>
  <si>
    <t>O1-32</t>
  </si>
  <si>
    <t>O1-33</t>
  </si>
  <si>
    <t>O2-09</t>
  </si>
  <si>
    <t>O2-05</t>
  </si>
  <si>
    <t>EG-32</t>
  </si>
  <si>
    <t>EG-31</t>
  </si>
  <si>
    <t>EG-30</t>
  </si>
  <si>
    <t>EG-29</t>
  </si>
  <si>
    <t>EG-28</t>
  </si>
  <si>
    <t>EG-27</t>
  </si>
  <si>
    <t>EG-26</t>
  </si>
  <si>
    <t>EG-25</t>
  </si>
  <si>
    <t>Aufenthaltsraum</t>
  </si>
  <si>
    <t>Besprechung</t>
  </si>
  <si>
    <t>O1-10</t>
  </si>
  <si>
    <t>O2-04</t>
  </si>
  <si>
    <t>O2-03</t>
  </si>
  <si>
    <t>Teeküche</t>
  </si>
  <si>
    <t>Eingang</t>
  </si>
  <si>
    <t>WC-Herren</t>
  </si>
  <si>
    <t>EG-33</t>
  </si>
  <si>
    <t>EG-34</t>
  </si>
  <si>
    <t>EG-35</t>
  </si>
  <si>
    <t>EG-36</t>
  </si>
  <si>
    <t>EG-37</t>
  </si>
  <si>
    <t>EG-38</t>
  </si>
  <si>
    <t>EG-39</t>
  </si>
  <si>
    <t>EG-40</t>
  </si>
  <si>
    <t>EG-41</t>
  </si>
  <si>
    <t>EG-42</t>
  </si>
  <si>
    <t>EG-43</t>
  </si>
  <si>
    <t>WC-Damen</t>
  </si>
  <si>
    <t>Kopierraum</t>
  </si>
  <si>
    <t>U1-32</t>
  </si>
  <si>
    <t>U1-33</t>
  </si>
  <si>
    <t>U1-34</t>
  </si>
  <si>
    <t>U1-36</t>
  </si>
  <si>
    <t>U1-37</t>
  </si>
  <si>
    <t>1.OG</t>
  </si>
  <si>
    <t>Besprechungszimmer</t>
  </si>
  <si>
    <t>U1-39</t>
  </si>
  <si>
    <t>U1-40</t>
  </si>
  <si>
    <t>U1-41</t>
  </si>
  <si>
    <t>Stuhllager</t>
  </si>
  <si>
    <t>O2-14</t>
  </si>
  <si>
    <t>O2-15</t>
  </si>
  <si>
    <t>Archiv</t>
  </si>
  <si>
    <t>Offenes Verfahren zur Ausschreibung der Unterhalts- und Grundreinigungsarbeiten</t>
  </si>
  <si>
    <t xml:space="preserve">Offenes Verfahren zur Ausschreibung der Unterhalts- </t>
  </si>
  <si>
    <t>Bearbeitungshinweise:</t>
  </si>
  <si>
    <t xml:space="preserve">Zur Angebotserstellung ist es erforderlich die nachstehenden Register entsprechend den Angeben vollständig </t>
  </si>
  <si>
    <t xml:space="preserve">zu bearbeiten. </t>
  </si>
  <si>
    <t xml:space="preserve">Der in den Register „SVS-Unterhaltsreinigung und SVS-Grundreinigung“ ermittelte Stundenverrechnungssatz </t>
  </si>
  <si>
    <t xml:space="preserve">und bei dem aufgeführten Bodenbelag, entsprechend der Leistungsbeschreibung Grundreinigungsarbeiten, grundreinigen. </t>
  </si>
  <si>
    <t>Allgemeine Informationen:</t>
  </si>
  <si>
    <t xml:space="preserve">Bewerber unterliegen mit der Angebotsabgabe auch den Bestimmungen über nicht berücksichtigte </t>
  </si>
  <si>
    <t xml:space="preserve">Zur Gleichstellung aller Anbieter und zur Kalkulationssicherheit hat der Bieter eine Ortsbesichtigung </t>
  </si>
  <si>
    <t xml:space="preserve">der einzelnen Objekte vor der Angebotsabgabe durchzuführen und diese bestätigen zu lassen. </t>
  </si>
  <si>
    <t>erforderlich.</t>
  </si>
  <si>
    <t>Der Einwand, dass der Bieter über Art und Umfang der Leistungen nicht genügend unterrichtet sei, ist ausgeschlossen.</t>
  </si>
  <si>
    <t>Der AG behält sich das Recht vor einzelne Objekte nicht oder später zu vergeben.</t>
  </si>
  <si>
    <t>Bei Wegfall der Geschäftsgrundlage durch Aufgabe einzelner Objekte oder Objektteile ist eine Kündigung</t>
  </si>
  <si>
    <t>auch während der Festlaufzeit zu akzeptieren. Neu hinzukommende oder Ersatzobjekte sind vor Übernahme</t>
  </si>
  <si>
    <t>mit den angebotenen Leistungskennzahlen und Stundenverrechnungssätzen zu kalkulieren und die Kosten</t>
  </si>
  <si>
    <t>dem AG mitzuteilen.</t>
  </si>
  <si>
    <t xml:space="preserve">Das Angebot gilt als abgelehnt, wenn bis zum Ablauf dieser Bindefrist kein Zuschlag erteilt wird. </t>
  </si>
  <si>
    <t xml:space="preserve">Wird dem Anbieter kein Zuschlag erteilt, ist jeder Schadensersatzanspruch wegen Versagen des </t>
  </si>
  <si>
    <t>Zuschlags ausgeschlossen.</t>
  </si>
  <si>
    <t>Besondere Hinweise</t>
  </si>
  <si>
    <t>1.)  Reinigungszeiten</t>
  </si>
  <si>
    <t>Es wird davon ausgegangen, dass die Reinigungsarbeiten nicht in den zuschlagspflichtigen Zeiten</t>
  </si>
  <si>
    <t xml:space="preserve">gemäß Tarifvertrag durchgeführt werden. Auch die Kalkulationsdatei sieht das so vor. Es gelten </t>
  </si>
  <si>
    <r>
      <t xml:space="preserve">folgende Ausnahmen: </t>
    </r>
    <r>
      <rPr>
        <b/>
        <sz val="12"/>
        <rFont val="Arial Narrow"/>
        <family val="2"/>
      </rPr>
      <t xml:space="preserve">Muss </t>
    </r>
    <r>
      <rPr>
        <sz val="12"/>
        <rFont val="Arial Narrow"/>
        <family val="2"/>
      </rPr>
      <t>zu zuschlagspflichtigen Zeiten gereinigt werden, sind diese wie folgt zu ermitteln:</t>
    </r>
  </si>
  <si>
    <r>
      <t>Die Arbeitszeiten sind elektronisch zu erfassen</t>
    </r>
    <r>
      <rPr>
        <sz val="12"/>
        <rFont val="Arial Narrow"/>
        <family val="2"/>
      </rPr>
      <t xml:space="preserve">. Für die im LV aufgeführten Grundreinigungsarbeiten </t>
    </r>
  </si>
  <si>
    <t>muss der Dienstleister einen Rapportnachweis in Schriftform und digital der Rechnung beilegen.</t>
  </si>
  <si>
    <t>Vor Auftragserteilung ist dem AG das eingesetzte System vorzustellen und die Praxisfähigkeit nachzuweisen.</t>
  </si>
  <si>
    <t>3.)  Wasserlose Urinale</t>
  </si>
  <si>
    <t>In den Objekten befinden sich unterschiedliche Modelle von wasserlosen Urinalen. Diese dürfen</t>
  </si>
  <si>
    <t>erst nach Einweisung durch den zuständigen Objektverantwortlichen (Hausmeister) gereinigt werden.</t>
  </si>
  <si>
    <t>4.)  Reinigung von Küchenzeilen</t>
  </si>
  <si>
    <t xml:space="preserve">Küchenzeilen und Kücheneinrichtungen sind vom Auftragnehmer nicht zu reinigen. </t>
  </si>
  <si>
    <t xml:space="preserve">Die Reinigungsleistung beschränkt sich auf die Fußböden und die Abfallbehälter sowie kleinere </t>
  </si>
  <si>
    <t>Nebenarbeiten laut Leistungsverzeichnis.</t>
  </si>
  <si>
    <t>5.)  Letzter Tag vor den Ferien und Vertragsende</t>
  </si>
  <si>
    <t>Wird ein Objekt für mindestens eine Woche geschlossen (Ferien), ist am letzten Ferientag eine Nassreinigung</t>
  </si>
  <si>
    <t>(Vollreinigung) einschließlich der auf  1x wtl. festgelegten Reinigungsleistungen durchzuführen.</t>
  </si>
  <si>
    <t>Bei Vertragsende gelten die zuvor genannten Regelungen für den letzten Reinigungstag in allen Objekten.</t>
  </si>
  <si>
    <t>Der Reinigungsplan ist so zu ändern dass keine zusätzlicher Aufwand anfällt.</t>
  </si>
  <si>
    <t>Über die im LV geforderten periodischen Reinigungen (monatlich/jährlich) ist nach Fertigstellung</t>
  </si>
  <si>
    <t>ein Rapport zu erstellen und dem AG mit der nächsten Rechnung einzureichen.</t>
  </si>
  <si>
    <t>Bei Bedarf sind die Graffiti in Toiletten, Dusch- und Waschräumen zu entfernen.</t>
  </si>
  <si>
    <t>gegenstände inkl. der Armaturen und Lüftungsgitter.</t>
  </si>
  <si>
    <t>Schwer zugängliche Bereiche sind manuell zu reinigen, damit sich keine Bakterien ansiedeln können.</t>
  </si>
  <si>
    <t>Bodenflächen sind maschinell zu bearbeiten, anschließend ist die Schmutzflotte rückstandslos aufzunehmen,</t>
  </si>
  <si>
    <t>um ein Vergrauen der Feinsteinzeugfliesen zu beseitigen oder vorzubeugen.</t>
  </si>
  <si>
    <t>Händetrocknungssysteme und Seifenspendersysteme sind außen und innen zu reinigen.</t>
  </si>
  <si>
    <t xml:space="preserve">Die grundgereinigten Flächen und Einrichtungen müssen danach frei sein von Schmutz, Kalkablagerungen, </t>
  </si>
  <si>
    <t>Öl-, Seifen- und Fettrückständen sowie Pilzbefall.</t>
  </si>
  <si>
    <t>Ausblühungen im Mauerwerk und Mangandioxydablagerungen (Braunstein) müssen vollflächig entfernt sein.</t>
  </si>
  <si>
    <t>Geeignete Maschinen und Arbeitsmaterial sind vom Auftragnehmer zu stellen.</t>
  </si>
  <si>
    <t>wird ebenfalls in „Berechnung“ übertragen. Es ist möglich die Stundenverrechnungssätze im Register "Berechnung"</t>
  </si>
  <si>
    <t>individuell dem Objekt anzupassen. Dadurch werden  die bestehenden Verknüpfungen allerdings gelöscht.</t>
  </si>
  <si>
    <t>unter der in den Ausschreibungsunterlagen genannten Referenz-Nummer auf die Plattform: www.evergabe.de</t>
  </si>
  <si>
    <t>0711 5851-450</t>
  </si>
  <si>
    <t>hochbauamt@fellbach.de</t>
  </si>
  <si>
    <t>Plattform: www.evergabe.de</t>
  </si>
  <si>
    <t>Frau Martina Müller</t>
  </si>
  <si>
    <t>0711 5851-5571</t>
  </si>
  <si>
    <t>Herr Valentin Gottwald</t>
  </si>
  <si>
    <t>gesamt Vollrein.
pro Jahr</t>
  </si>
  <si>
    <t>FL5</t>
  </si>
  <si>
    <t>WC5</t>
  </si>
  <si>
    <t>FL2/3</t>
  </si>
  <si>
    <t>BÜ2</t>
  </si>
  <si>
    <t>FL1/4</t>
  </si>
  <si>
    <t>SA5</t>
  </si>
  <si>
    <t>LA1</t>
  </si>
  <si>
    <t>EI5</t>
  </si>
  <si>
    <t>WF5</t>
  </si>
  <si>
    <t>TR5</t>
  </si>
  <si>
    <t xml:space="preserve">Der Auftraggeber legt auf die Ausführung und die Reinigungsqualität großen Wert. Bei Überschreiten der </t>
  </si>
  <si>
    <t xml:space="preserve">Maximale Leistungskennzahlen für </t>
  </si>
  <si>
    <t>Schulen / -Sporthallen, Kindergärten und Verwaltungen</t>
  </si>
  <si>
    <t>in Objekten der Stadt Fellbach</t>
  </si>
  <si>
    <t>Der AG legt Wert auf eine gute Reinigungsqualität.</t>
  </si>
  <si>
    <t>Die nachstehenden Leistungskennzahlen dürfen nicht überschritten werden.</t>
  </si>
  <si>
    <t>max. Leistungen UR</t>
  </si>
  <si>
    <t>max. Leistungen SR</t>
  </si>
  <si>
    <t>Büros im Verwaltungsbereich</t>
  </si>
  <si>
    <t>max. 240 m²/Std.</t>
  </si>
  <si>
    <t>max.    600 m²/Std.</t>
  </si>
  <si>
    <t>max. 270 m²/Std.</t>
  </si>
  <si>
    <t>max.    700 m²/Std.</t>
  </si>
  <si>
    <t>Kinder- und Schülerttoiletten</t>
  </si>
  <si>
    <t>max. 60 m²/Std.</t>
  </si>
  <si>
    <t>max.    180m²/Std.</t>
  </si>
  <si>
    <t>Toiletten, Wasch- und Duschräume</t>
  </si>
  <si>
    <t xml:space="preserve">     max. 90 m²/Std.</t>
  </si>
  <si>
    <t xml:space="preserve">       max.   270 m²/Std.</t>
  </si>
  <si>
    <t>Wasch- und Duschräume</t>
  </si>
  <si>
    <t>max. 110 m²/Std.</t>
  </si>
  <si>
    <t>max.    400 m²/Std.</t>
  </si>
  <si>
    <t>Küchen / Teeküchen</t>
  </si>
  <si>
    <t>max. 150 m²/Std.</t>
  </si>
  <si>
    <t>max.    450 m²/Std.</t>
  </si>
  <si>
    <t>Mensa, Speiseräume</t>
  </si>
  <si>
    <t>max.    650 m²/Std.</t>
  </si>
  <si>
    <t>Aufenthalts-, Gruppenräume</t>
  </si>
  <si>
    <t>Umkleideräume, Garderoben</t>
  </si>
  <si>
    <t>max. 200 m²/Std.</t>
  </si>
  <si>
    <t>max.    800 m²/Std.</t>
  </si>
  <si>
    <t>Aufzüge</t>
  </si>
  <si>
    <t>max.   50 m²/Std.</t>
  </si>
  <si>
    <t>Flure, Foyer (Handreinigung)</t>
  </si>
  <si>
    <t>max. 350 m²/Std.</t>
  </si>
  <si>
    <t>max.    900 m²/Std.</t>
  </si>
  <si>
    <t>Flure &lt; 100 m²</t>
  </si>
  <si>
    <t>max. 250 m²/Std.</t>
  </si>
  <si>
    <t>Flure &gt; 100 m²</t>
  </si>
  <si>
    <t>max. 400 m²/Std.</t>
  </si>
  <si>
    <t>Flure &gt; 200 maschinell</t>
  </si>
  <si>
    <t>max. 600 m²/Std.</t>
  </si>
  <si>
    <t>Eingangshallen (Aula) (maschinell)</t>
  </si>
  <si>
    <t>max. 700 m²/Std.</t>
  </si>
  <si>
    <t>max. 1.200 m²/Std.</t>
  </si>
  <si>
    <t>Treppenhäuser</t>
  </si>
  <si>
    <t>Lager, Nebenräume</t>
  </si>
  <si>
    <t>max.    750 m²/Std.</t>
  </si>
  <si>
    <t>Unterrichts-, Klassen-, Fachräume</t>
  </si>
  <si>
    <t>Sport- und Mehrzweckhallen manuell</t>
  </si>
  <si>
    <t>Sport- und Mehrzweckhallen maschinell</t>
  </si>
  <si>
    <t>max. 900 m²/Std.</t>
  </si>
  <si>
    <t>Gruppenräume</t>
  </si>
  <si>
    <t>Sporträume (wie Gymnastik, Kraftraum)</t>
  </si>
  <si>
    <t>max. 210 m²/Std.</t>
  </si>
  <si>
    <t xml:space="preserve">max. Leistungskennzahlen siehe Sheet "max. Leistungskennzahlen" in den Kalkulationsunterlagen behält sich der AG vor, </t>
  </si>
  <si>
    <t xml:space="preserve">die Auskömmlichkeitsprüfung zu überprüfen. </t>
  </si>
  <si>
    <t>HAT</t>
  </si>
  <si>
    <t>BE2</t>
  </si>
  <si>
    <t>2. UG</t>
  </si>
  <si>
    <t>01.08.2024 oder nach Vereinbarung</t>
  </si>
  <si>
    <t>gesamt Vollrein.
im Jahr</t>
  </si>
  <si>
    <t>U2-06</t>
  </si>
  <si>
    <t>U2-07</t>
  </si>
  <si>
    <t>U2-09</t>
  </si>
  <si>
    <t>AU1</t>
  </si>
  <si>
    <t>EG-33a</t>
  </si>
  <si>
    <t>EG-44</t>
  </si>
  <si>
    <t>O1-34</t>
  </si>
  <si>
    <t>O1-35</t>
  </si>
  <si>
    <t>O1-36</t>
  </si>
  <si>
    <t>O1-37</t>
  </si>
  <si>
    <t>O1-38</t>
  </si>
  <si>
    <t>O1-39</t>
  </si>
  <si>
    <t>O1-40</t>
  </si>
  <si>
    <t>O1-41</t>
  </si>
  <si>
    <t>Bei Abruf</t>
  </si>
  <si>
    <t>Schließtage pro Jahr: keine</t>
  </si>
  <si>
    <t>WC1</t>
  </si>
  <si>
    <t>FL1</t>
  </si>
  <si>
    <t>EG-45</t>
  </si>
  <si>
    <t>EG-46</t>
  </si>
  <si>
    <t>EG-47</t>
  </si>
  <si>
    <t>EG-48</t>
  </si>
  <si>
    <t>EG-49</t>
  </si>
  <si>
    <t>EG-51</t>
  </si>
  <si>
    <t>EG-52</t>
  </si>
  <si>
    <t>EG-53</t>
  </si>
  <si>
    <t>EG-54</t>
  </si>
  <si>
    <t>EG-55</t>
  </si>
  <si>
    <t>EG-58</t>
  </si>
  <si>
    <t>EG-59</t>
  </si>
  <si>
    <t>EG-60</t>
  </si>
  <si>
    <t>EG-61</t>
  </si>
  <si>
    <t>EG-62</t>
  </si>
  <si>
    <t>EG-63</t>
  </si>
  <si>
    <t>EG-64</t>
  </si>
  <si>
    <t>EG-65</t>
  </si>
  <si>
    <t>EG-66</t>
  </si>
  <si>
    <t>EG-67</t>
  </si>
  <si>
    <t>U1-43</t>
  </si>
  <si>
    <t>Treppenhaus</t>
  </si>
  <si>
    <t>TR1</t>
  </si>
  <si>
    <t>KÜ1</t>
  </si>
  <si>
    <t>BÜ1</t>
  </si>
  <si>
    <t xml:space="preserve">Vollreinigung bzw. Trockenreinigung entsprechend den Leistungsverzeichnissen, auszufüllen, dabei sind die </t>
  </si>
  <si>
    <t>von uns eingefügten Zahlen (Platzhalter) zu überschreiben. Die restlichen Felder sind schreibgeschützt.</t>
  </si>
  <si>
    <t>der Stadt Fellbach, Los 3</t>
  </si>
  <si>
    <t>Los 3</t>
  </si>
  <si>
    <t>Offenes Verfahren zur Ausschreibung der Unterhalts- und Grundreinigungsarbeiten der Stadt Fellbach 2024, Los 3</t>
  </si>
  <si>
    <t>Objekt, Anschrift</t>
  </si>
  <si>
    <t>AU5</t>
  </si>
  <si>
    <t>U2-57b</t>
  </si>
  <si>
    <t>Aufzug Groß</t>
  </si>
  <si>
    <t>Aufzug Klein</t>
  </si>
  <si>
    <t>U2-29a</t>
  </si>
  <si>
    <t>Aufzug bei Stadtplanungsamt</t>
  </si>
  <si>
    <t>U2-53a</t>
  </si>
  <si>
    <t>WC2</t>
  </si>
  <si>
    <t>WC-Damen (Presse)</t>
  </si>
  <si>
    <t>WC-Herren (Presse)</t>
  </si>
  <si>
    <t>Treppe U1/EG</t>
  </si>
  <si>
    <t>Naturstein</t>
  </si>
  <si>
    <t>Büro Presse</t>
  </si>
  <si>
    <t>TE1</t>
  </si>
  <si>
    <t>Telefonzentrale</t>
  </si>
  <si>
    <t>EG-10a</t>
  </si>
  <si>
    <t>EG-76</t>
  </si>
  <si>
    <t>EG-75</t>
  </si>
  <si>
    <t>EG-74</t>
  </si>
  <si>
    <t>EG-73</t>
  </si>
  <si>
    <t>EG-72</t>
  </si>
  <si>
    <t>EG-71</t>
  </si>
  <si>
    <t>EG-70</t>
  </si>
  <si>
    <t>DR1</t>
  </si>
  <si>
    <t>EG-69</t>
  </si>
  <si>
    <t>Druckerei</t>
  </si>
  <si>
    <t>EG-68</t>
  </si>
  <si>
    <t>EH1m</t>
  </si>
  <si>
    <t>Arztzimmer</t>
  </si>
  <si>
    <t>TK1</t>
  </si>
  <si>
    <t>Teeküche/Abstellraum</t>
  </si>
  <si>
    <t>Flur Presse</t>
  </si>
  <si>
    <t>WC Herren Vorraum</t>
  </si>
  <si>
    <t>EG31a</t>
  </si>
  <si>
    <t>WC Behinderte</t>
  </si>
  <si>
    <t>WC Damen Vorraum</t>
  </si>
  <si>
    <t>WC-Erwachsene/Telefon</t>
  </si>
  <si>
    <t>EG-44a</t>
  </si>
  <si>
    <t>EG-44b</t>
  </si>
  <si>
    <t>Vorraum</t>
  </si>
  <si>
    <t>TZ1</t>
  </si>
  <si>
    <t>Trauzimmer</t>
  </si>
  <si>
    <t>Eingangshalle</t>
  </si>
  <si>
    <t>Treppe EG/O1</t>
  </si>
  <si>
    <t>LO</t>
  </si>
  <si>
    <t>Lokal</t>
  </si>
  <si>
    <t>EG-77</t>
  </si>
  <si>
    <t>EG-78</t>
  </si>
  <si>
    <t>EG-78a</t>
  </si>
  <si>
    <t>EG-80</t>
  </si>
  <si>
    <t>I-Punkt, Eingangsbereich</t>
  </si>
  <si>
    <t>TK2</t>
  </si>
  <si>
    <t>EG-80a</t>
  </si>
  <si>
    <t>I-Punkt, Teeküche</t>
  </si>
  <si>
    <t>EG-81</t>
  </si>
  <si>
    <t>I-Punkt, Büro</t>
  </si>
  <si>
    <t>EG-85</t>
  </si>
  <si>
    <t>WC I-Punkt</t>
  </si>
  <si>
    <t>EG-88</t>
  </si>
  <si>
    <t>O1-69</t>
  </si>
  <si>
    <t xml:space="preserve"> AF5</t>
  </si>
  <si>
    <t>O1-86</t>
  </si>
  <si>
    <t>O1-84</t>
  </si>
  <si>
    <t>KA4</t>
  </si>
  <si>
    <t>O1-85</t>
  </si>
  <si>
    <t>Kantine</t>
  </si>
  <si>
    <t>O1-83</t>
  </si>
  <si>
    <t>O1-82</t>
  </si>
  <si>
    <t>O1-81</t>
  </si>
  <si>
    <t>O1-80</t>
  </si>
  <si>
    <t>O1-79</t>
  </si>
  <si>
    <t>O1-32a</t>
  </si>
  <si>
    <t>BT1</t>
  </si>
  <si>
    <t>Kopierraum bei Standesamt</t>
  </si>
  <si>
    <t>O134a</t>
  </si>
  <si>
    <t>Teeküche gr. Saal</t>
  </si>
  <si>
    <t>Großer Saal</t>
  </si>
  <si>
    <t>O1-40a</t>
  </si>
  <si>
    <t>Flur gr. Saal</t>
  </si>
  <si>
    <t>01-40b</t>
  </si>
  <si>
    <t>O1-42</t>
  </si>
  <si>
    <t>O1-43</t>
  </si>
  <si>
    <t>O1-43a</t>
  </si>
  <si>
    <t>O1-44</t>
  </si>
  <si>
    <t>Kopierraum bei
 Kämmereiamt</t>
  </si>
  <si>
    <t>O1-45</t>
  </si>
  <si>
    <t>O1-45a</t>
  </si>
  <si>
    <t>O1-51</t>
  </si>
  <si>
    <t>Treppe O1/O2</t>
  </si>
  <si>
    <t>O1-52</t>
  </si>
  <si>
    <t>O1-76</t>
  </si>
  <si>
    <t>O1-76a</t>
  </si>
  <si>
    <t>O1-77</t>
  </si>
  <si>
    <t>O1-78</t>
  </si>
  <si>
    <t>O1-78a</t>
  </si>
  <si>
    <t>O1-87</t>
  </si>
  <si>
    <t>O1-105</t>
  </si>
  <si>
    <t>O1-106</t>
  </si>
  <si>
    <t>O1-108</t>
  </si>
  <si>
    <t>O1-109</t>
  </si>
  <si>
    <t>O1-111</t>
  </si>
  <si>
    <t>O2-19</t>
  </si>
  <si>
    <t>O2-18</t>
  </si>
  <si>
    <t>O2-16</t>
  </si>
  <si>
    <t>O2-17</t>
  </si>
  <si>
    <t>O2-25</t>
  </si>
  <si>
    <t>O2-24</t>
  </si>
  <si>
    <t>O2-23</t>
  </si>
  <si>
    <t>O2-22</t>
  </si>
  <si>
    <t>O2-21</t>
  </si>
  <si>
    <t>AR1</t>
  </si>
  <si>
    <t>O2-20</t>
  </si>
  <si>
    <t>O2-20a</t>
  </si>
  <si>
    <t>O2-68</t>
  </si>
  <si>
    <t>O2-67</t>
  </si>
  <si>
    <t>O2-66</t>
  </si>
  <si>
    <t>O2-65</t>
  </si>
  <si>
    <t>O2-63</t>
  </si>
  <si>
    <t>O2-64</t>
  </si>
  <si>
    <t>O2-62</t>
  </si>
  <si>
    <t>O2-61a</t>
  </si>
  <si>
    <t>2.OG</t>
  </si>
  <si>
    <t>O2-60</t>
  </si>
  <si>
    <t>O2-61</t>
  </si>
  <si>
    <t>O2-59</t>
  </si>
  <si>
    <t>O2-58</t>
  </si>
  <si>
    <t>O2-57</t>
  </si>
  <si>
    <t>O2-56</t>
  </si>
  <si>
    <t>O2-55</t>
  </si>
  <si>
    <t>O2-54</t>
  </si>
  <si>
    <t>O2-53</t>
  </si>
  <si>
    <t>O2-52</t>
  </si>
  <si>
    <t>O2-26</t>
  </si>
  <si>
    <t>O2-27</t>
  </si>
  <si>
    <t>O2-28</t>
  </si>
  <si>
    <t>O2-28b</t>
  </si>
  <si>
    <t>O2-30</t>
  </si>
  <si>
    <t>O2-30a</t>
  </si>
  <si>
    <t>O2-31</t>
  </si>
  <si>
    <t>Kopierraum
 bei Tiefbauamt</t>
  </si>
  <si>
    <t>O2-32</t>
  </si>
  <si>
    <t>O2-32a</t>
  </si>
  <si>
    <t>O2-33</t>
  </si>
  <si>
    <t>O2-35</t>
  </si>
  <si>
    <t>Kleiner Saal</t>
  </si>
  <si>
    <t>O2-37</t>
  </si>
  <si>
    <t>O2-38</t>
  </si>
  <si>
    <t>O2-38a</t>
  </si>
  <si>
    <t>O2-39</t>
  </si>
  <si>
    <t>O2-40</t>
  </si>
  <si>
    <t>O2-40a</t>
  </si>
  <si>
    <t>O2-44</t>
  </si>
  <si>
    <t>O2-45</t>
  </si>
  <si>
    <t>O2-49</t>
  </si>
  <si>
    <t>O2-49a</t>
  </si>
  <si>
    <t>O2-51</t>
  </si>
  <si>
    <t>O2-51a</t>
  </si>
  <si>
    <t>AR1m</t>
  </si>
  <si>
    <t>O2-56a</t>
  </si>
  <si>
    <t>O2-83</t>
  </si>
  <si>
    <t>O2-84</t>
  </si>
  <si>
    <t>O2-85</t>
  </si>
  <si>
    <t>O2-86</t>
  </si>
  <si>
    <t>O2-87</t>
  </si>
  <si>
    <t>O2-88</t>
  </si>
  <si>
    <t>Reinigung auf Abruf</t>
  </si>
  <si>
    <t>U2-29</t>
  </si>
  <si>
    <t>Sanitär Herren</t>
  </si>
  <si>
    <t>Sanitär Damen</t>
  </si>
  <si>
    <t>Treppe U2/U1</t>
  </si>
  <si>
    <t>U2-30</t>
  </si>
  <si>
    <t>U2-37</t>
  </si>
  <si>
    <t>U2-45</t>
  </si>
  <si>
    <t>U2-49</t>
  </si>
  <si>
    <t>U2-52a</t>
  </si>
  <si>
    <t>U2-53</t>
  </si>
  <si>
    <t>Fahrradraum</t>
  </si>
  <si>
    <t>Galerie</t>
  </si>
  <si>
    <t>Galerie WC</t>
  </si>
  <si>
    <t>U1-44</t>
  </si>
  <si>
    <t>U1-49</t>
  </si>
  <si>
    <t>U1-49a</t>
  </si>
  <si>
    <t>Containerraum</t>
  </si>
  <si>
    <t>EG-30a</t>
  </si>
  <si>
    <t>EG-30b</t>
  </si>
  <si>
    <t>Podest (1.OG)</t>
  </si>
  <si>
    <t>EG-55 A</t>
  </si>
  <si>
    <t>WC Galerie</t>
  </si>
  <si>
    <t>EG-79</t>
  </si>
  <si>
    <t>EG-82</t>
  </si>
  <si>
    <t>WC außen Herren</t>
  </si>
  <si>
    <t>EG-83</t>
  </si>
  <si>
    <t>WC außen Damen</t>
  </si>
  <si>
    <t>EG-84</t>
  </si>
  <si>
    <t>WC außen Behinderte</t>
  </si>
  <si>
    <t>EG-86</t>
  </si>
  <si>
    <t>EG-86a</t>
  </si>
  <si>
    <t>EG-87</t>
  </si>
  <si>
    <t>O1-53</t>
  </si>
  <si>
    <t>O1-68</t>
  </si>
  <si>
    <t>O1-67</t>
  </si>
  <si>
    <t>O1-66</t>
  </si>
  <si>
    <t>O1-66a</t>
  </si>
  <si>
    <t>O1-65</t>
  </si>
  <si>
    <t>O1-64</t>
  </si>
  <si>
    <t>O1-63</t>
  </si>
  <si>
    <t>O1-62</t>
  </si>
  <si>
    <t>O1-61</t>
  </si>
  <si>
    <t>O1-60</t>
  </si>
  <si>
    <t>O1-59</t>
  </si>
  <si>
    <t>O1-58</t>
  </si>
  <si>
    <t>O1-57</t>
  </si>
  <si>
    <t>O1-55</t>
  </si>
  <si>
    <t>O1-56</t>
  </si>
  <si>
    <t>O1-54</t>
  </si>
  <si>
    <t xml:space="preserve">O1-07 </t>
  </si>
  <si>
    <t>01-07 A</t>
  </si>
  <si>
    <t>O1-06a</t>
  </si>
  <si>
    <t>O1-06b</t>
  </si>
  <si>
    <t>O1-49</t>
  </si>
  <si>
    <t>O1-75</t>
  </si>
  <si>
    <t>O1-74</t>
  </si>
  <si>
    <t>O1-73</t>
  </si>
  <si>
    <t>O1-72</t>
  </si>
  <si>
    <t>O1-71</t>
  </si>
  <si>
    <t>O1-70</t>
  </si>
  <si>
    <t>O1-104</t>
  </si>
  <si>
    <t>O1-103</t>
  </si>
  <si>
    <t>O1-102</t>
  </si>
  <si>
    <t>O1-101</t>
  </si>
  <si>
    <t>O1-100</t>
  </si>
  <si>
    <t>O1-99</t>
  </si>
  <si>
    <t>O1-98</t>
  </si>
  <si>
    <t>Teeküche Abstellraum</t>
  </si>
  <si>
    <t>O1-96</t>
  </si>
  <si>
    <t>O1-97</t>
  </si>
  <si>
    <t>O1-95</t>
  </si>
  <si>
    <t>O1-94</t>
  </si>
  <si>
    <t>O1-93</t>
  </si>
  <si>
    <t>O1-92</t>
  </si>
  <si>
    <t>O1-91</t>
  </si>
  <si>
    <t>O1-90</t>
  </si>
  <si>
    <t>O1-89</t>
  </si>
  <si>
    <t>O1-88</t>
  </si>
  <si>
    <t>O1-06c</t>
  </si>
  <si>
    <t>O1-46</t>
  </si>
  <si>
    <t>O1-46a</t>
  </si>
  <si>
    <t>O1-47</t>
  </si>
  <si>
    <t>O1-48</t>
  </si>
  <si>
    <t>O1-49a</t>
  </si>
  <si>
    <t>O1-107</t>
  </si>
  <si>
    <t>O1-110</t>
  </si>
  <si>
    <t>O2-34</t>
  </si>
  <si>
    <t>O2-36</t>
  </si>
  <si>
    <t>O2-48a</t>
  </si>
  <si>
    <t>O2-48b</t>
  </si>
  <si>
    <t>O2-48c</t>
  </si>
  <si>
    <t>Registratur/Küche</t>
  </si>
  <si>
    <t>O2-47</t>
  </si>
  <si>
    <t>O2-46</t>
  </si>
  <si>
    <t>O2-41</t>
  </si>
  <si>
    <t>Büro OB</t>
  </si>
  <si>
    <t>O2-42</t>
  </si>
  <si>
    <t>Sanitärraum OB</t>
  </si>
  <si>
    <t>O2-43</t>
  </si>
  <si>
    <t>Besprechung OB</t>
  </si>
  <si>
    <t>O2-74</t>
  </si>
  <si>
    <t>O2-82</t>
  </si>
  <si>
    <t>O2-81</t>
  </si>
  <si>
    <t>O2-80</t>
  </si>
  <si>
    <t>O2-79</t>
  </si>
  <si>
    <t>O2-78</t>
  </si>
  <si>
    <t>O2-77</t>
  </si>
  <si>
    <t>O2-76</t>
  </si>
  <si>
    <t>O2-75</t>
  </si>
  <si>
    <t>O2-73</t>
  </si>
  <si>
    <t>O2-72a</t>
  </si>
  <si>
    <t>O2-71</t>
  </si>
  <si>
    <t>O2-70</t>
  </si>
  <si>
    <t>O2-69</t>
  </si>
  <si>
    <t>U2-52</t>
  </si>
  <si>
    <t>FL2</t>
  </si>
  <si>
    <t>Treppe/Podest 1. OG</t>
  </si>
  <si>
    <t>Treppe EG/1.OG</t>
  </si>
  <si>
    <t>Treppe/Podest EG</t>
  </si>
  <si>
    <t xml:space="preserve">Treppe EG </t>
  </si>
  <si>
    <t>EI1</t>
  </si>
  <si>
    <t>Eingang Treppen</t>
  </si>
  <si>
    <t>BT5</t>
  </si>
  <si>
    <t>Elastomer</t>
  </si>
  <si>
    <t>Treppe Eingang</t>
  </si>
  <si>
    <t>Kunststein</t>
  </si>
  <si>
    <t>Treppe n. oben</t>
  </si>
  <si>
    <t>O1-14/1</t>
  </si>
  <si>
    <t>BE1</t>
  </si>
  <si>
    <t>Besprechungsraum</t>
  </si>
  <si>
    <t>Lager Rollregal</t>
  </si>
  <si>
    <t>965-9-G02-01</t>
  </si>
  <si>
    <t>965-9-G02-07</t>
  </si>
  <si>
    <t>2.UG</t>
  </si>
  <si>
    <t>Empfang</t>
  </si>
  <si>
    <t>965-9-H23-01</t>
  </si>
  <si>
    <t>LA1m</t>
  </si>
  <si>
    <t>LA1j</t>
  </si>
  <si>
    <t>HT1j</t>
  </si>
  <si>
    <t>BE5</t>
  </si>
  <si>
    <t>TK5</t>
  </si>
  <si>
    <t>Bodenbeläge in
Verwaltungsstelle Cannstatter Str. 40</t>
  </si>
  <si>
    <t>Bodenbeläge in
Verwaltungsstelle Hintere Str. 16</t>
  </si>
  <si>
    <t>Bodenbeläge in
Wohncity Gerhart-Hauptmann-Str. 17</t>
  </si>
  <si>
    <t>Bodenbeläge in
Verwaltungsstelle Hirschstr.3 Stadtmarketing</t>
  </si>
  <si>
    <t>Rathaus, Marktplatz 1,  70734 Fellbach</t>
  </si>
  <si>
    <t>Verwaltungsstelle, Cannstatter Straße 40,  70734 Fellbach</t>
  </si>
  <si>
    <t>Verwaltungsstelle, Hintere Straße 16,  70734 Fellbach</t>
  </si>
  <si>
    <t>Wohncity, Gerhart-Hauptmann-Straße 17,  70734 Fellbach</t>
  </si>
  <si>
    <t>Verwaltung Stadtmarketing, Hirschstraße 3,  70734 Fellbach</t>
  </si>
  <si>
    <t>Unterhaltsreinigungsarbeiten vor- oder nachzuarbeiten.</t>
  </si>
  <si>
    <t xml:space="preserve">Fällt der vorgesehene wöchentliche Reinigungstag auf einen Feiertag, sind in dieser Woche die laufenden </t>
  </si>
  <si>
    <t>Ihre eingetragenen Leistungskennzahlen werden auf die jeweiligen Berechnungsblätter in die Spalten U übertragen.</t>
  </si>
  <si>
    <t>Vermietet</t>
  </si>
  <si>
    <t>965-9-M03-03</t>
  </si>
  <si>
    <t>1.6</t>
  </si>
  <si>
    <t>1.7</t>
  </si>
  <si>
    <t>Rathaus, I-Punkt, Marktplatz 1,  70734 Fellbach</t>
  </si>
  <si>
    <t>U1-50</t>
  </si>
  <si>
    <t>U1-51</t>
  </si>
  <si>
    <t>U1-52</t>
  </si>
  <si>
    <t>U1-53</t>
  </si>
  <si>
    <t>U1-52a</t>
  </si>
  <si>
    <t>U1-54</t>
  </si>
  <si>
    <t xml:space="preserve">WC-Herren </t>
  </si>
  <si>
    <t>U1-54a</t>
  </si>
  <si>
    <t>Kultur-und Tourismusbüro</t>
  </si>
  <si>
    <t>Bodenbeläge  in                Rathaus, I-Punkt, Marktplatz</t>
  </si>
  <si>
    <t>965-9-M04-01</t>
  </si>
  <si>
    <t>Stadtmuseum Fellbach, Hintere Straße 26, 70734 Fellbach</t>
  </si>
  <si>
    <t>E.01</t>
  </si>
  <si>
    <t>Foyer</t>
  </si>
  <si>
    <t>Hartbelag</t>
  </si>
  <si>
    <t>E.02</t>
  </si>
  <si>
    <t>E.03</t>
  </si>
  <si>
    <t>E.04</t>
  </si>
  <si>
    <t>E.05</t>
  </si>
  <si>
    <t>E.06</t>
  </si>
  <si>
    <t>E.07</t>
  </si>
  <si>
    <t>E.08</t>
  </si>
  <si>
    <t>E.09</t>
  </si>
  <si>
    <t>AUS</t>
  </si>
  <si>
    <t>Archiv, Lager</t>
  </si>
  <si>
    <t>WC Vorraum</t>
  </si>
  <si>
    <t>Wechselausstellung</t>
  </si>
  <si>
    <t>Treppe  EG/UG</t>
  </si>
  <si>
    <t>Treppe  EG/OG</t>
  </si>
  <si>
    <t>1. OG</t>
  </si>
  <si>
    <t>TR2j</t>
  </si>
  <si>
    <t>TR2</t>
  </si>
  <si>
    <t>1.01</t>
  </si>
  <si>
    <t>Parkett/Lino</t>
  </si>
  <si>
    <t>1.02</t>
  </si>
  <si>
    <t>1.03</t>
  </si>
  <si>
    <t>1.04</t>
  </si>
  <si>
    <t>2. OG</t>
  </si>
  <si>
    <t>2.01</t>
  </si>
  <si>
    <t>2.02</t>
  </si>
  <si>
    <t>2.03</t>
  </si>
  <si>
    <t>2.04</t>
  </si>
  <si>
    <t>2.05</t>
  </si>
  <si>
    <t>2.06</t>
  </si>
  <si>
    <t>Ausstellung 1</t>
  </si>
  <si>
    <t>Ausstellung 2</t>
  </si>
  <si>
    <t>Ausstellung 3</t>
  </si>
  <si>
    <t>Ausstellung 4</t>
  </si>
  <si>
    <t>Ausstellung 5</t>
  </si>
  <si>
    <t>Bodenbeläge in
Stadtmuseum</t>
  </si>
  <si>
    <t>BÜ1/4</t>
  </si>
  <si>
    <t xml:space="preserve">Es können nur alle Objekte je Los angeboten werden. </t>
  </si>
  <si>
    <t>Im Register "Objektübersicht“ müssen Sie alle gelben Felder mit Ihren Daten auszufüllen. Der Bietername wird in die Register</t>
  </si>
  <si>
    <t xml:space="preserve">„Berechnung ----“ übertragen. Die restlichen Felder sind schreibgeschützt. Die Ergebnisfelder sind mit den Register„Berechnungen“ </t>
  </si>
  <si>
    <t>verknüpft, somit werden Ihre kalkulierten Werte automatisch übertragen.</t>
  </si>
  <si>
    <t xml:space="preserve">In den Kalk. Register, "Berechnung der Objekte" (gelb) sind die gelben und grünen Felder mit Ihren Leistungskennzahlen, für die </t>
  </si>
  <si>
    <t xml:space="preserve">Im Register „KALK.grund.GR-Los 1“ müssen Sie ihre Leistungskennzahlen, wieviel m²/Stunde Sie in dem jeweiligen Objekt </t>
  </si>
  <si>
    <t>Ihre Leistungskennzahlen werden automatisch auf die Berechnungsblätter der einzelnen Objekte in die gelbe Spalte "U" übertragen.</t>
  </si>
  <si>
    <t>Werden die gelben Felder in den Berechnungsregister von Ihnen überschrieben sind die bestehenden Verknüpfungen gelöscht.</t>
  </si>
  <si>
    <r>
      <t>Das Angebotsschreiben (</t>
    </r>
    <r>
      <rPr>
        <b/>
        <u/>
        <sz val="10"/>
        <rFont val="Arial Narrow"/>
        <family val="2"/>
      </rPr>
      <t>Formblatt 633 in den Ausschreibungsunterlagen)</t>
    </r>
    <r>
      <rPr>
        <b/>
        <sz val="10"/>
        <rFont val="Arial Narrow"/>
        <family val="2"/>
      </rPr>
      <t xml:space="preserve"> ist nebst allen erforderlichen Anlagen vollständig ausgefüllt und </t>
    </r>
  </si>
  <si>
    <t xml:space="preserve">mit lesbarer Erklärung ggf. einzuscannen und zusammen mit dem Ordner Angebotsunterlagen zurück an AG in Textform </t>
  </si>
  <si>
    <t xml:space="preserve">(siehe §126b BGB) bis zum Abgabetermin auf die Angebotsplattform: www.evergabe.de, unter der auf der Vergabeplattform angegebenen </t>
  </si>
  <si>
    <t>Referenz-Nummer, einzustellen.</t>
  </si>
  <si>
    <t>Angebote (§§ 56 - 63 VgV).</t>
  </si>
  <si>
    <t>Die Adressliste zur Objektbesichtigung finden Sie im Tabellenblatt " HM_Adressen_Besichtigung_Los1".</t>
  </si>
  <si>
    <t xml:space="preserve">Für die Bieter ist eine rechtzeitige Terminabsprache mit dem Beauftragten des Auftraggebers für die Objekte </t>
  </si>
  <si>
    <r>
      <t xml:space="preserve">Kosten pro Reinigung aus </t>
    </r>
    <r>
      <rPr>
        <b/>
        <sz val="12"/>
        <rFont val="Arial Narrow"/>
        <family val="2"/>
      </rPr>
      <t>Berechnung Objekte  Spalte T</t>
    </r>
    <r>
      <rPr>
        <sz val="12"/>
        <rFont val="Arial Narrow"/>
        <family val="2"/>
      </rPr>
      <t xml:space="preserve"> zzgl. der Zuschläge aus</t>
    </r>
    <r>
      <rPr>
        <b/>
        <sz val="12"/>
        <rFont val="Arial Narrow"/>
        <family val="2"/>
      </rPr>
      <t xml:space="preserve"> Vergabebedingungen der </t>
    </r>
  </si>
  <si>
    <t>Stadt Fellbach Punkt 17.</t>
  </si>
  <si>
    <t>Der Reinigungsplan ist so zu ändern dass kein zusätzlicher Aufwand anfällt.</t>
  </si>
  <si>
    <t>Fußböden mit WEARMAX-Keramikversiegelung sind mit Multitan-Neutralreiniger zu reinigen.</t>
  </si>
  <si>
    <t>Grund zu reinigen sind die Bodenflächen, alle wasserresistenten Wände und Decken, alle Sanitäreinrichtungs-</t>
  </si>
  <si>
    <t>und Grundreinigungsarbeiten der Stadt Fellbach Los 3</t>
  </si>
  <si>
    <t>Firma</t>
  </si>
  <si>
    <t>965-9-C03-01</t>
  </si>
  <si>
    <t>965-9-H09-01</t>
  </si>
  <si>
    <t>965-9-H10-01</t>
  </si>
  <si>
    <t>Tiefgarage: vor U1.15- U1.22, Bodenfläche</t>
  </si>
  <si>
    <t>ca. 1,0m breit fegen</t>
  </si>
  <si>
    <t>Bereich Kassenautomat</t>
  </si>
  <si>
    <t>U1-23</t>
  </si>
  <si>
    <t>fegen</t>
  </si>
  <si>
    <t>2.)  Wasserlose Urinale</t>
  </si>
  <si>
    <t>3.)  Reinigung von Küchenzeilen</t>
  </si>
  <si>
    <t>4.)  Letzter Tag vor den Ferien und Vertragsende</t>
  </si>
  <si>
    <t>5.)  Versiegelte Fußböden</t>
  </si>
  <si>
    <t>6.) Periodische Reinigungen</t>
  </si>
  <si>
    <t>7.) Entfernung Graffiti</t>
  </si>
  <si>
    <t>8.) Grundreinigung der Sanitär- und Umkleideräume</t>
  </si>
  <si>
    <t>9.) Maximale Leistungskennzahlen</t>
  </si>
  <si>
    <t>Nebenarbeiten laut Leistungsverzeichnis. (Verbrauchsmaterialien und Handtücher)</t>
  </si>
  <si>
    <t>Serverraum</t>
  </si>
  <si>
    <t>O1-50</t>
  </si>
  <si>
    <t>UG2.31</t>
  </si>
  <si>
    <t>UG2.33</t>
  </si>
  <si>
    <t>UG2.34</t>
  </si>
  <si>
    <t>UG2.34b</t>
  </si>
  <si>
    <t>Treppe</t>
  </si>
  <si>
    <t>UG2.35</t>
  </si>
  <si>
    <t>UG2.36</t>
  </si>
  <si>
    <t>UG2.37</t>
  </si>
  <si>
    <t xml:space="preserve">Lager </t>
  </si>
  <si>
    <t>UG2.38</t>
  </si>
  <si>
    <t>Werkstatt</t>
  </si>
  <si>
    <t>UG2.39</t>
  </si>
  <si>
    <t>UG2.41</t>
  </si>
  <si>
    <t>UG2.58</t>
  </si>
  <si>
    <t>UG2.59</t>
  </si>
  <si>
    <t>UG2.60</t>
  </si>
  <si>
    <t>UG2.63</t>
  </si>
  <si>
    <t>Estich</t>
  </si>
  <si>
    <t>FL1j</t>
  </si>
  <si>
    <t>TR1j</t>
  </si>
  <si>
    <t>FL1m</t>
  </si>
  <si>
    <t>Der Anbieter ist bis zum 31.07.2024 an sein Angebot gebunden.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</si>
</sst>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[$-407]General"/>
    <numFmt numFmtId="165" formatCode="[$-407]0.00%"/>
    <numFmt numFmtId="166" formatCode="#,##0.00&quot; €&quot;"/>
    <numFmt numFmtId="167" formatCode="[$-407]#,##0.00"/>
    <numFmt numFmtId="168" formatCode="[$-407]dd&quot;.&quot;mm&quot;.&quot;yyyy"/>
    <numFmt numFmtId="169" formatCode="[$-407]0%"/>
    <numFmt numFmtId="170" formatCode="#,##0.00&quot;%&quot;"/>
    <numFmt numFmtId="171" formatCode="[$-407]mmm&quot; &quot;yy"/>
    <numFmt numFmtId="172" formatCode="&quot;Bietername: &quot;@"/>
    <numFmt numFmtId="173" formatCode="#&quot; m²/ h&quot;"/>
    <numFmt numFmtId="174" formatCode="[$-407]0.00"/>
    <numFmt numFmtId="175" formatCode="#,##0.00&quot; &quot;[$€-407];[Red]&quot;-&quot;#,##0.00&quot; &quot;[$€-407]"/>
    <numFmt numFmtId="176" formatCode="[$-407]#,##0"/>
    <numFmt numFmtId="177" formatCode="[$-407]0"/>
    <numFmt numFmtId="178" formatCode="0.0000"/>
    <numFmt numFmtId="179" formatCode="0.0"/>
    <numFmt numFmtId="180" formatCode="[$-407]#,##0.00&quot;   &quot;;[$-407]&quot;-&quot;#,##0.00&quot;   &quot;"/>
    <numFmt numFmtId="181" formatCode="#,##0.00\ &quot;€&quot;"/>
    <numFmt numFmtId="182" formatCode="_-* #,##0.00\ _€_-;\-* #,##0.00\ _€_-;_-* &quot;-&quot;??\ _€_-;_-@_-"/>
  </numFmts>
  <fonts count="76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sz val="8"/>
      <color rgb="FF000000"/>
      <name val="Arial"/>
      <family val="2"/>
    </font>
    <font>
      <sz val="20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b/>
      <u/>
      <sz val="10"/>
      <color rgb="FF0000FF"/>
      <name val="Arial"/>
      <family val="2"/>
    </font>
    <font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FF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FF"/>
      <name val="Arial"/>
      <family val="2"/>
    </font>
    <font>
      <sz val="14"/>
      <color rgb="FFFFFF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"/>
      <family val="2"/>
    </font>
    <font>
      <u/>
      <sz val="10"/>
      <color rgb="FF000000"/>
      <name val="Arial Black"/>
      <family val="2"/>
    </font>
    <font>
      <sz val="10"/>
      <color rgb="FF000000"/>
      <name val="Arial Black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sz val="14"/>
      <color rgb="FF000000"/>
      <name val="Arial"/>
      <family val="2"/>
    </font>
    <font>
      <sz val="11"/>
      <color indexed="8"/>
      <name val="Calibri"/>
      <family val="2"/>
    </font>
    <font>
      <sz val="2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u/>
      <sz val="12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0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8"/>
      <color theme="0"/>
      <name val="Arial"/>
      <family val="2"/>
    </font>
    <font>
      <sz val="9"/>
      <name val="Arial Narrow"/>
      <family val="2"/>
    </font>
    <font>
      <sz val="8"/>
      <name val="Tahoma"/>
      <family val="2"/>
    </font>
    <font>
      <sz val="8"/>
      <color theme="0"/>
      <name val="Tahoma"/>
      <family val="2"/>
    </font>
    <font>
      <sz val="10"/>
      <color theme="0"/>
      <name val="Arial Narrow"/>
      <family val="2"/>
    </font>
    <font>
      <b/>
      <sz val="8"/>
      <color theme="0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u/>
      <sz val="10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CCFF99"/>
        <bgColor rgb="FFCCFF99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00"/>
      </patternFill>
    </fill>
    <fill>
      <patternFill patternType="solid">
        <fgColor rgb="FF333333"/>
        <bgColor rgb="FF333333"/>
      </patternFill>
    </fill>
    <fill>
      <patternFill patternType="solid">
        <fgColor rgb="FFCFE7F5"/>
        <bgColor rgb="FFCFE7F5"/>
      </patternFill>
    </fill>
    <fill>
      <patternFill patternType="solid">
        <fgColor rgb="FF535353"/>
        <bgColor rgb="FF535353"/>
      </patternFill>
    </fill>
    <fill>
      <patternFill patternType="solid">
        <fgColor rgb="FFD9D9D9"/>
        <bgColor rgb="FFD9D9D9"/>
      </patternFill>
    </fill>
    <fill>
      <patternFill patternType="solid">
        <fgColor rgb="FFADB9CA"/>
        <bgColor rgb="FFADB9CA"/>
      </patternFill>
    </fill>
    <fill>
      <patternFill patternType="solid">
        <fgColor rgb="FFDAE3F3"/>
        <bgColor rgb="FFDAE3F3"/>
      </patternFill>
    </fill>
    <fill>
      <patternFill patternType="solid">
        <fgColor rgb="FFCCFFFF"/>
        <bgColor rgb="FFCCFFFF"/>
      </patternFill>
    </fill>
    <fill>
      <patternFill patternType="solid">
        <fgColor rgb="FF33FF99"/>
        <bgColor rgb="FF33FF99"/>
      </patternFill>
    </fill>
    <fill>
      <patternFill patternType="solid">
        <fgColor rgb="FFD0CECE"/>
        <bgColor rgb="FFD0CECE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9">
    <xf numFmtId="0" fontId="0" fillId="0" borderId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ont="0" applyBorder="0" applyProtection="0"/>
    <xf numFmtId="164" fontId="6" fillId="0" borderId="0" applyBorder="0" applyProtection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169" fontId="7" fillId="0" borderId="0" applyBorder="0" applyProtection="0"/>
    <xf numFmtId="0" fontId="9" fillId="0" borderId="0" applyNumberFormat="0" applyBorder="0" applyProtection="0"/>
    <xf numFmtId="175" fontId="9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1" fillId="0" borderId="0" applyBorder="0" applyProtection="0"/>
    <xf numFmtId="164" fontId="10" fillId="0" borderId="0" applyBorder="0" applyProtection="0"/>
    <xf numFmtId="164" fontId="7" fillId="0" borderId="0" applyBorder="0" applyProtection="0"/>
    <xf numFmtId="164" fontId="7" fillId="0" borderId="0" applyBorder="0" applyProtection="0"/>
    <xf numFmtId="164" fontId="7" fillId="0" borderId="0" applyBorder="0" applyProtection="0"/>
    <xf numFmtId="164" fontId="10" fillId="0" borderId="0" applyBorder="0" applyProtection="0"/>
    <xf numFmtId="164" fontId="12" fillId="0" borderId="0" applyBorder="0" applyProtection="0"/>
    <xf numFmtId="0" fontId="45" fillId="0" borderId="0"/>
    <xf numFmtId="0" fontId="59" fillId="0" borderId="0"/>
    <xf numFmtId="0" fontId="6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451">
    <xf numFmtId="0" fontId="0" fillId="0" borderId="0" xfId="0"/>
    <xf numFmtId="164" fontId="14" fillId="0" borderId="0" xfId="5" applyFont="1" applyAlignment="1" applyProtection="1">
      <alignment horizontal="center" vertical="center"/>
      <protection locked="0"/>
    </xf>
    <xf numFmtId="164" fontId="13" fillId="0" borderId="0" xfId="5" applyFont="1" applyAlignment="1" applyProtection="1">
      <alignment vertical="center"/>
      <protection hidden="1"/>
    </xf>
    <xf numFmtId="164" fontId="11" fillId="0" borderId="0" xfId="5" applyFont="1" applyAlignment="1" applyProtection="1">
      <alignment horizontal="left" vertical="center"/>
      <protection hidden="1"/>
    </xf>
    <xf numFmtId="164" fontId="14" fillId="0" borderId="0" xfId="5" applyFont="1" applyAlignment="1" applyProtection="1">
      <alignment horizontal="center" vertical="center"/>
      <protection hidden="1"/>
    </xf>
    <xf numFmtId="164" fontId="11" fillId="0" borderId="0" xfId="5" applyFont="1" applyAlignment="1" applyProtection="1">
      <alignment horizontal="center" vertical="center"/>
      <protection hidden="1"/>
    </xf>
    <xf numFmtId="164" fontId="15" fillId="0" borderId="0" xfId="5" applyFont="1" applyAlignment="1" applyProtection="1">
      <alignment vertical="center"/>
      <protection hidden="1"/>
    </xf>
    <xf numFmtId="164" fontId="15" fillId="0" borderId="0" xfId="5" applyFont="1" applyAlignment="1" applyProtection="1">
      <alignment horizontal="center" vertical="center"/>
      <protection hidden="1"/>
    </xf>
    <xf numFmtId="164" fontId="14" fillId="0" borderId="0" xfId="5" applyFont="1" applyAlignment="1" applyProtection="1">
      <alignment horizontal="left" vertical="center"/>
      <protection locked="0"/>
    </xf>
    <xf numFmtId="164" fontId="16" fillId="0" borderId="0" xfId="5" applyFont="1" applyAlignment="1" applyProtection="1">
      <alignment horizontal="center" vertical="center"/>
      <protection hidden="1"/>
    </xf>
    <xf numFmtId="164" fontId="11" fillId="0" borderId="0" xfId="5" applyFont="1" applyAlignment="1" applyProtection="1">
      <alignment horizontal="center" vertical="center"/>
      <protection locked="0"/>
    </xf>
    <xf numFmtId="164" fontId="15" fillId="0" borderId="0" xfId="5" applyFont="1" applyAlignment="1" applyProtection="1">
      <alignment horizontal="left" vertical="center"/>
      <protection hidden="1"/>
    </xf>
    <xf numFmtId="167" fontId="17" fillId="0" borderId="0" xfId="4" applyNumberFormat="1" applyFont="1" applyAlignment="1" applyProtection="1">
      <alignment horizontal="left" vertical="center"/>
      <protection hidden="1"/>
    </xf>
    <xf numFmtId="164" fontId="17" fillId="0" borderId="0" xfId="4" applyFont="1" applyAlignment="1" applyProtection="1">
      <alignment horizontal="left" vertical="center"/>
      <protection hidden="1"/>
    </xf>
    <xf numFmtId="164" fontId="16" fillId="0" borderId="0" xfId="5" applyFont="1" applyAlignment="1" applyProtection="1">
      <alignment vertical="center"/>
      <protection hidden="1"/>
    </xf>
    <xf numFmtId="164" fontId="18" fillId="0" borderId="0" xfId="5" applyFont="1" applyAlignment="1" applyProtection="1">
      <alignment horizontal="left" vertical="center"/>
      <protection hidden="1"/>
    </xf>
    <xf numFmtId="168" fontId="11" fillId="0" borderId="0" xfId="5" applyNumberFormat="1" applyFont="1" applyAlignment="1" applyProtection="1">
      <alignment horizontal="center" vertical="center"/>
      <protection hidden="1"/>
    </xf>
    <xf numFmtId="174" fontId="11" fillId="0" borderId="0" xfId="5" applyNumberFormat="1" applyFont="1" applyAlignment="1" applyProtection="1">
      <alignment horizontal="center" vertical="center"/>
      <protection hidden="1"/>
    </xf>
    <xf numFmtId="168" fontId="15" fillId="0" borderId="0" xfId="5" applyNumberFormat="1" applyFont="1" applyAlignment="1" applyProtection="1">
      <alignment horizontal="left" vertical="center"/>
      <protection hidden="1"/>
    </xf>
    <xf numFmtId="174" fontId="11" fillId="0" borderId="0" xfId="5" applyNumberFormat="1" applyFont="1" applyAlignment="1" applyProtection="1">
      <alignment horizontal="right" vertical="center"/>
      <protection hidden="1"/>
    </xf>
    <xf numFmtId="168" fontId="11" fillId="0" borderId="0" xfId="5" applyNumberFormat="1" applyFont="1" applyAlignment="1" applyProtection="1">
      <alignment horizontal="left" vertical="center"/>
      <protection hidden="1"/>
    </xf>
    <xf numFmtId="164" fontId="19" fillId="0" borderId="0" xfId="5" applyFont="1" applyAlignment="1" applyProtection="1">
      <alignment horizontal="center" vertical="center"/>
      <protection hidden="1"/>
    </xf>
    <xf numFmtId="174" fontId="15" fillId="0" borderId="0" xfId="5" applyNumberFormat="1" applyFont="1" applyAlignment="1" applyProtection="1">
      <alignment horizontal="right" vertical="center"/>
      <protection hidden="1"/>
    </xf>
    <xf numFmtId="164" fontId="14" fillId="0" borderId="0" xfId="5" applyFont="1" applyAlignment="1" applyProtection="1">
      <alignment horizontal="left" vertical="center"/>
      <protection hidden="1"/>
    </xf>
    <xf numFmtId="164" fontId="20" fillId="0" borderId="0" xfId="5" applyFont="1" applyAlignment="1" applyProtection="1">
      <alignment vertical="center"/>
      <protection hidden="1"/>
    </xf>
    <xf numFmtId="164" fontId="11" fillId="0" borderId="0" xfId="5" applyFont="1" applyAlignment="1" applyProtection="1">
      <alignment horizontal="left" vertical="center"/>
      <protection locked="0"/>
    </xf>
    <xf numFmtId="164" fontId="11" fillId="0" borderId="0" xfId="11" applyFont="1" applyAlignment="1" applyProtection="1">
      <alignment horizontal="left" vertical="center"/>
      <protection hidden="1"/>
    </xf>
    <xf numFmtId="164" fontId="11" fillId="0" borderId="0" xfId="12" applyFont="1" applyAlignment="1" applyProtection="1">
      <alignment vertical="center"/>
      <protection hidden="1"/>
    </xf>
    <xf numFmtId="164" fontId="21" fillId="0" borderId="0" xfId="5" applyFont="1" applyAlignment="1" applyProtection="1">
      <alignment horizontal="left" vertical="center"/>
      <protection hidden="1"/>
    </xf>
    <xf numFmtId="164" fontId="21" fillId="0" borderId="0" xfId="5" applyFont="1" applyAlignment="1" applyProtection="1">
      <alignment vertical="center"/>
      <protection hidden="1"/>
    </xf>
    <xf numFmtId="164" fontId="11" fillId="0" borderId="0" xfId="5" applyFont="1" applyAlignment="1" applyProtection="1">
      <alignment vertical="center"/>
      <protection hidden="1"/>
    </xf>
    <xf numFmtId="164" fontId="22" fillId="2" borderId="0" xfId="5" applyFont="1" applyFill="1" applyAlignment="1" applyProtection="1">
      <alignment horizontal="center"/>
      <protection hidden="1"/>
    </xf>
    <xf numFmtId="164" fontId="12" fillId="2" borderId="0" xfId="5" applyFont="1" applyFill="1" applyAlignment="1" applyProtection="1">
      <alignment horizontal="left"/>
      <protection hidden="1"/>
    </xf>
    <xf numFmtId="165" fontId="22" fillId="2" borderId="0" xfId="5" applyNumberFormat="1" applyFont="1" applyFill="1" applyProtection="1">
      <protection hidden="1"/>
    </xf>
    <xf numFmtId="166" fontId="22" fillId="2" borderId="0" xfId="5" applyNumberFormat="1" applyFont="1" applyFill="1" applyProtection="1">
      <protection hidden="1"/>
    </xf>
    <xf numFmtId="164" fontId="22" fillId="2" borderId="0" xfId="5" applyFont="1" applyFill="1" applyProtection="1">
      <protection hidden="1"/>
    </xf>
    <xf numFmtId="164" fontId="22" fillId="2" borderId="0" xfId="5" applyFont="1" applyFill="1" applyProtection="1"/>
    <xf numFmtId="164" fontId="22" fillId="0" borderId="0" xfId="5" applyFont="1" applyProtection="1"/>
    <xf numFmtId="164" fontId="23" fillId="2" borderId="0" xfId="5" applyFont="1" applyFill="1" applyAlignment="1" applyProtection="1">
      <alignment horizontal="right" vertical="center"/>
      <protection hidden="1"/>
    </xf>
    <xf numFmtId="165" fontId="24" fillId="2" borderId="0" xfId="5" applyNumberFormat="1" applyFont="1" applyFill="1" applyAlignment="1" applyProtection="1">
      <alignment horizontal="center" vertical="center"/>
      <protection hidden="1"/>
    </xf>
    <xf numFmtId="164" fontId="12" fillId="2" borderId="0" xfId="5" applyFont="1" applyFill="1" applyAlignment="1" applyProtection="1">
      <alignment horizontal="left" vertical="center"/>
      <protection hidden="1"/>
    </xf>
    <xf numFmtId="166" fontId="25" fillId="2" borderId="0" xfId="5" applyNumberFormat="1" applyFont="1" applyFill="1" applyAlignment="1" applyProtection="1">
      <alignment horizontal="center" vertical="center"/>
      <protection hidden="1"/>
    </xf>
    <xf numFmtId="167" fontId="22" fillId="6" borderId="1" xfId="5" applyNumberFormat="1" applyFont="1" applyFill="1" applyBorder="1" applyAlignment="1" applyProtection="1">
      <alignment horizontal="center" vertical="center"/>
      <protection hidden="1"/>
    </xf>
    <xf numFmtId="166" fontId="25" fillId="2" borderId="0" xfId="5" applyNumberFormat="1" applyFont="1" applyFill="1" applyAlignment="1" applyProtection="1">
      <alignment horizontal="center" vertical="center"/>
    </xf>
    <xf numFmtId="164" fontId="12" fillId="2" borderId="0" xfId="5" applyFont="1" applyFill="1" applyAlignment="1" applyProtection="1">
      <alignment horizontal="center" wrapText="1"/>
      <protection hidden="1"/>
    </xf>
    <xf numFmtId="167" fontId="22" fillId="4" borderId="1" xfId="5" applyNumberFormat="1" applyFont="1" applyFill="1" applyBorder="1" applyAlignment="1" applyProtection="1">
      <alignment horizontal="center" vertical="center"/>
      <protection hidden="1"/>
    </xf>
    <xf numFmtId="167" fontId="22" fillId="4" borderId="1" xfId="5" applyNumberFormat="1" applyFont="1" applyFill="1" applyBorder="1" applyAlignment="1" applyProtection="1">
      <alignment horizontal="center" vertical="center" wrapText="1"/>
      <protection hidden="1"/>
    </xf>
    <xf numFmtId="167" fontId="22" fillId="5" borderId="1" xfId="5" applyNumberFormat="1" applyFont="1" applyFill="1" applyBorder="1" applyAlignment="1" applyProtection="1">
      <alignment horizontal="center" vertical="center" wrapText="1"/>
      <protection hidden="1"/>
    </xf>
    <xf numFmtId="167" fontId="22" fillId="5" borderId="2" xfId="5" applyNumberFormat="1" applyFont="1" applyFill="1" applyBorder="1" applyAlignment="1" applyProtection="1">
      <alignment horizontal="center" vertical="center" wrapText="1"/>
      <protection hidden="1"/>
    </xf>
    <xf numFmtId="49" fontId="22" fillId="2" borderId="1" xfId="5" applyNumberFormat="1" applyFont="1" applyFill="1" applyBorder="1" applyAlignment="1" applyProtection="1">
      <alignment horizontal="center"/>
      <protection hidden="1"/>
    </xf>
    <xf numFmtId="167" fontId="12" fillId="2" borderId="1" xfId="5" applyNumberFormat="1" applyFont="1" applyFill="1" applyBorder="1" applyAlignment="1" applyProtection="1">
      <alignment horizontal="center"/>
      <protection hidden="1"/>
    </xf>
    <xf numFmtId="166" fontId="12" fillId="2" borderId="1" xfId="5" applyNumberFormat="1" applyFont="1" applyFill="1" applyBorder="1" applyAlignment="1" applyProtection="1">
      <alignment horizontal="right" vertical="center"/>
      <protection hidden="1"/>
    </xf>
    <xf numFmtId="166" fontId="12" fillId="2" borderId="1" xfId="5" applyNumberFormat="1" applyFont="1" applyFill="1" applyBorder="1" applyAlignment="1" applyProtection="1">
      <alignment horizontal="center"/>
      <protection hidden="1"/>
    </xf>
    <xf numFmtId="166" fontId="12" fillId="2" borderId="0" xfId="5" applyNumberFormat="1" applyFont="1" applyFill="1" applyProtection="1"/>
    <xf numFmtId="166" fontId="12" fillId="2" borderId="0" xfId="5" applyNumberFormat="1" applyFont="1" applyFill="1" applyAlignment="1" applyProtection="1">
      <alignment horizontal="right"/>
    </xf>
    <xf numFmtId="49" fontId="26" fillId="2" borderId="0" xfId="5" applyNumberFormat="1" applyFont="1" applyFill="1" applyAlignment="1" applyProtection="1">
      <alignment horizontal="right"/>
      <protection hidden="1"/>
    </xf>
    <xf numFmtId="165" fontId="12" fillId="2" borderId="0" xfId="5" applyNumberFormat="1" applyFont="1" applyFill="1" applyAlignment="1" applyProtection="1">
      <alignment horizontal="right"/>
      <protection hidden="1"/>
    </xf>
    <xf numFmtId="166" fontId="12" fillId="2" borderId="0" xfId="5" applyNumberFormat="1" applyFont="1" applyFill="1" applyAlignment="1" applyProtection="1">
      <alignment horizontal="right"/>
      <protection hidden="1"/>
    </xf>
    <xf numFmtId="167" fontId="26" fillId="2" borderId="1" xfId="5" applyNumberFormat="1" applyFont="1" applyFill="1" applyBorder="1" applyAlignment="1" applyProtection="1">
      <alignment horizontal="center"/>
      <protection hidden="1"/>
    </xf>
    <xf numFmtId="166" fontId="26" fillId="2" borderId="1" xfId="5" applyNumberFormat="1" applyFont="1" applyFill="1" applyBorder="1" applyAlignment="1" applyProtection="1">
      <alignment horizontal="center"/>
      <protection hidden="1"/>
    </xf>
    <xf numFmtId="165" fontId="12" fillId="2" borderId="0" xfId="5" applyNumberFormat="1" applyFont="1" applyFill="1" applyAlignment="1" applyProtection="1">
      <alignment horizontal="center" vertical="center"/>
      <protection hidden="1"/>
    </xf>
    <xf numFmtId="166" fontId="12" fillId="2" borderId="0" xfId="5" applyNumberFormat="1" applyFont="1" applyFill="1" applyAlignment="1" applyProtection="1">
      <alignment horizontal="center" vertical="center"/>
      <protection hidden="1"/>
    </xf>
    <xf numFmtId="165" fontId="26" fillId="2" borderId="0" xfId="5" applyNumberFormat="1" applyFont="1" applyFill="1" applyAlignment="1" applyProtection="1">
      <alignment horizontal="center"/>
      <protection hidden="1"/>
    </xf>
    <xf numFmtId="166" fontId="26" fillId="2" borderId="0" xfId="5" applyNumberFormat="1" applyFont="1" applyFill="1" applyAlignment="1" applyProtection="1">
      <alignment horizontal="center"/>
      <protection hidden="1"/>
    </xf>
    <xf numFmtId="166" fontId="12" fillId="2" borderId="0" xfId="5" applyNumberFormat="1" applyFont="1" applyFill="1" applyProtection="1">
      <protection hidden="1"/>
    </xf>
    <xf numFmtId="49" fontId="12" fillId="2" borderId="0" xfId="5" applyNumberFormat="1" applyFont="1" applyFill="1" applyAlignment="1" applyProtection="1">
      <alignment horizontal="left"/>
      <protection hidden="1"/>
    </xf>
    <xf numFmtId="165" fontId="12" fillId="2" borderId="0" xfId="5" applyNumberFormat="1" applyFont="1" applyFill="1" applyAlignment="1" applyProtection="1">
      <alignment horizontal="center"/>
      <protection hidden="1"/>
    </xf>
    <xf numFmtId="164" fontId="22" fillId="0" borderId="0" xfId="5" applyFont="1" applyProtection="1">
      <protection hidden="1"/>
    </xf>
    <xf numFmtId="166" fontId="28" fillId="2" borderId="0" xfId="5" applyNumberFormat="1" applyFont="1" applyFill="1" applyProtection="1">
      <protection hidden="1"/>
    </xf>
    <xf numFmtId="166" fontId="28" fillId="2" borderId="0" xfId="5" applyNumberFormat="1" applyFont="1" applyFill="1" applyProtection="1"/>
    <xf numFmtId="164" fontId="12" fillId="2" borderId="0" xfId="5" applyFont="1" applyFill="1" applyAlignment="1" applyProtection="1">
      <alignment horizontal="center"/>
      <protection hidden="1"/>
    </xf>
    <xf numFmtId="166" fontId="22" fillId="2" borderId="0" xfId="5" applyNumberFormat="1" applyFont="1" applyFill="1" applyProtection="1"/>
    <xf numFmtId="164" fontId="22" fillId="0" borderId="0" xfId="5" applyFont="1" applyAlignment="1" applyProtection="1">
      <alignment horizontal="center"/>
    </xf>
    <xf numFmtId="164" fontId="22" fillId="0" borderId="0" xfId="5" applyFont="1" applyAlignment="1" applyProtection="1">
      <alignment horizontal="center"/>
      <protection hidden="1"/>
    </xf>
    <xf numFmtId="164" fontId="12" fillId="0" borderId="0" xfId="5" applyFont="1" applyAlignment="1" applyProtection="1">
      <alignment horizontal="left"/>
      <protection hidden="1"/>
    </xf>
    <xf numFmtId="165" fontId="22" fillId="0" borderId="0" xfId="5" applyNumberFormat="1" applyFont="1" applyProtection="1">
      <protection hidden="1"/>
    </xf>
    <xf numFmtId="166" fontId="22" fillId="0" borderId="0" xfId="5" applyNumberFormat="1" applyFont="1" applyProtection="1">
      <protection hidden="1"/>
    </xf>
    <xf numFmtId="164" fontId="10" fillId="2" borderId="0" xfId="13" applyFill="1" applyProtection="1"/>
    <xf numFmtId="164" fontId="29" fillId="2" borderId="2" xfId="20" applyFont="1" applyFill="1" applyBorder="1" applyAlignment="1" applyProtection="1">
      <alignment horizontal="center"/>
    </xf>
    <xf numFmtId="168" fontId="29" fillId="2" borderId="2" xfId="20" applyNumberFormat="1" applyFont="1" applyFill="1" applyBorder="1" applyAlignment="1" applyProtection="1">
      <alignment horizontal="center"/>
    </xf>
    <xf numFmtId="164" fontId="10" fillId="2" borderId="2" xfId="20" applyFont="1" applyFill="1" applyBorder="1" applyProtection="1"/>
    <xf numFmtId="164" fontId="10" fillId="0" borderId="0" xfId="13" applyProtection="1"/>
    <xf numFmtId="49" fontId="29" fillId="2" borderId="6" xfId="20" applyNumberFormat="1" applyFont="1" applyFill="1" applyBorder="1" applyAlignment="1" applyProtection="1">
      <alignment horizontal="left"/>
    </xf>
    <xf numFmtId="164" fontId="29" fillId="2" borderId="7" xfId="20" applyFont="1" applyFill="1" applyBorder="1" applyAlignment="1" applyProtection="1">
      <alignment horizontal="right"/>
    </xf>
    <xf numFmtId="166" fontId="29" fillId="2" borderId="7" xfId="20" applyNumberFormat="1" applyFont="1" applyFill="1" applyBorder="1" applyAlignment="1" applyProtection="1">
      <alignment horizontal="right"/>
    </xf>
    <xf numFmtId="164" fontId="29" fillId="2" borderId="0" xfId="20" applyFont="1" applyFill="1" applyProtection="1"/>
    <xf numFmtId="165" fontId="29" fillId="2" borderId="7" xfId="8" applyNumberFormat="1" applyFont="1" applyFill="1" applyBorder="1" applyAlignment="1" applyProtection="1">
      <alignment horizontal="right"/>
    </xf>
    <xf numFmtId="166" fontId="30" fillId="8" borderId="1" xfId="20" applyNumberFormat="1" applyFont="1" applyFill="1" applyBorder="1" applyAlignment="1" applyProtection="1">
      <alignment horizontal="right"/>
      <protection locked="0"/>
    </xf>
    <xf numFmtId="164" fontId="10" fillId="2" borderId="0" xfId="20" applyFont="1" applyFill="1" applyProtection="1"/>
    <xf numFmtId="164" fontId="10" fillId="2" borderId="7" xfId="20" applyFont="1" applyFill="1" applyBorder="1" applyAlignment="1" applyProtection="1">
      <alignment horizontal="right"/>
    </xf>
    <xf numFmtId="166" fontId="10" fillId="2" borderId="7" xfId="20" applyNumberFormat="1" applyFont="1" applyFill="1" applyBorder="1" applyAlignment="1" applyProtection="1">
      <alignment horizontal="right"/>
    </xf>
    <xf numFmtId="49" fontId="10" fillId="2" borderId="6" xfId="20" applyNumberFormat="1" applyFont="1" applyFill="1" applyBorder="1" applyAlignment="1" applyProtection="1">
      <alignment horizontal="left"/>
    </xf>
    <xf numFmtId="169" fontId="10" fillId="2" borderId="7" xfId="8" applyFont="1" applyFill="1" applyBorder="1" applyAlignment="1" applyProtection="1">
      <alignment horizontal="right"/>
    </xf>
    <xf numFmtId="165" fontId="30" fillId="8" borderId="1" xfId="8" applyNumberFormat="1" applyFont="1" applyFill="1" applyBorder="1" applyAlignment="1" applyProtection="1">
      <alignment horizontal="right"/>
      <protection locked="0"/>
    </xf>
    <xf numFmtId="164" fontId="29" fillId="2" borderId="0" xfId="13" applyFont="1" applyFill="1" applyProtection="1"/>
    <xf numFmtId="170" fontId="29" fillId="2" borderId="7" xfId="8" applyNumberFormat="1" applyFont="1" applyFill="1" applyBorder="1" applyAlignment="1" applyProtection="1">
      <alignment horizontal="right"/>
    </xf>
    <xf numFmtId="170" fontId="10" fillId="2" borderId="7" xfId="8" applyNumberFormat="1" applyFont="1" applyFill="1" applyBorder="1" applyAlignment="1" applyProtection="1">
      <alignment horizontal="right"/>
    </xf>
    <xf numFmtId="0" fontId="31" fillId="2" borderId="1" xfId="8" applyNumberFormat="1" applyFont="1" applyFill="1" applyBorder="1" applyAlignment="1" applyProtection="1">
      <alignment horizontal="right"/>
    </xf>
    <xf numFmtId="165" fontId="10" fillId="2" borderId="7" xfId="8" applyNumberFormat="1" applyFont="1" applyFill="1" applyBorder="1" applyAlignment="1" applyProtection="1">
      <alignment horizontal="right"/>
    </xf>
    <xf numFmtId="165" fontId="31" fillId="2" borderId="4" xfId="20" applyNumberFormat="1" applyFont="1" applyFill="1" applyBorder="1" applyProtection="1"/>
    <xf numFmtId="165" fontId="31" fillId="2" borderId="1" xfId="8" applyNumberFormat="1" applyFont="1" applyFill="1" applyBorder="1" applyAlignment="1" applyProtection="1">
      <alignment horizontal="right"/>
    </xf>
    <xf numFmtId="164" fontId="31" fillId="2" borderId="4" xfId="20" applyFont="1" applyFill="1" applyBorder="1" applyProtection="1"/>
    <xf numFmtId="165" fontId="29" fillId="2" borderId="7" xfId="20" applyNumberFormat="1" applyFont="1" applyFill="1" applyBorder="1" applyAlignment="1" applyProtection="1">
      <alignment horizontal="right"/>
    </xf>
    <xf numFmtId="166" fontId="10" fillId="2" borderId="0" xfId="13" applyNumberFormat="1" applyFill="1" applyProtection="1"/>
    <xf numFmtId="171" fontId="10" fillId="2" borderId="0" xfId="20" applyNumberFormat="1" applyFont="1" applyFill="1" applyProtection="1"/>
    <xf numFmtId="164" fontId="32" fillId="2" borderId="0" xfId="20" applyFont="1" applyFill="1" applyProtection="1"/>
    <xf numFmtId="164" fontId="10" fillId="2" borderId="7" xfId="20" applyFont="1" applyFill="1" applyBorder="1" applyProtection="1"/>
    <xf numFmtId="164" fontId="12" fillId="2" borderId="0" xfId="20" applyFill="1" applyProtection="1"/>
    <xf numFmtId="165" fontId="12" fillId="2" borderId="0" xfId="20" applyNumberFormat="1" applyFill="1" applyAlignment="1" applyProtection="1">
      <alignment horizontal="left"/>
    </xf>
    <xf numFmtId="165" fontId="34" fillId="2" borderId="7" xfId="8" applyNumberFormat="1" applyFont="1" applyFill="1" applyBorder="1" applyAlignment="1" applyProtection="1">
      <alignment horizontal="right"/>
    </xf>
    <xf numFmtId="166" fontId="34" fillId="2" borderId="7" xfId="20" applyNumberFormat="1" applyFont="1" applyFill="1" applyBorder="1" applyAlignment="1" applyProtection="1">
      <alignment horizontal="right"/>
    </xf>
    <xf numFmtId="165" fontId="10" fillId="2" borderId="0" xfId="13" applyNumberFormat="1" applyFill="1" applyProtection="1"/>
    <xf numFmtId="167" fontId="30" fillId="8" borderId="1" xfId="8" applyNumberFormat="1" applyFont="1" applyFill="1" applyBorder="1" applyAlignment="1" applyProtection="1">
      <alignment horizontal="center" vertical="center"/>
      <protection locked="0"/>
    </xf>
    <xf numFmtId="164" fontId="12" fillId="2" borderId="8" xfId="13" applyFont="1" applyFill="1" applyBorder="1" applyAlignment="1" applyProtection="1">
      <alignment horizontal="right"/>
    </xf>
    <xf numFmtId="166" fontId="10" fillId="2" borderId="5" xfId="20" applyNumberFormat="1" applyFont="1" applyFill="1" applyBorder="1" applyAlignment="1" applyProtection="1">
      <alignment horizontal="right"/>
    </xf>
    <xf numFmtId="164" fontId="10" fillId="2" borderId="9" xfId="20" applyFont="1" applyFill="1" applyBorder="1" applyProtection="1"/>
    <xf numFmtId="164" fontId="12" fillId="2" borderId="6" xfId="13" applyFont="1" applyFill="1" applyBorder="1" applyAlignment="1" applyProtection="1">
      <alignment horizontal="right"/>
    </xf>
    <xf numFmtId="166" fontId="10" fillId="2" borderId="0" xfId="20" applyNumberFormat="1" applyFont="1" applyFill="1" applyAlignment="1" applyProtection="1">
      <alignment horizontal="right"/>
    </xf>
    <xf numFmtId="164" fontId="10" fillId="2" borderId="4" xfId="20" applyFont="1" applyFill="1" applyBorder="1" applyProtection="1"/>
    <xf numFmtId="165" fontId="30" fillId="8" borderId="1" xfId="8" applyNumberFormat="1" applyFont="1" applyFill="1" applyBorder="1" applyAlignment="1" applyProtection="1">
      <alignment horizontal="center" vertical="center"/>
      <protection locked="0"/>
    </xf>
    <xf numFmtId="166" fontId="30" fillId="8" borderId="1" xfId="8" applyNumberFormat="1" applyFont="1" applyFill="1" applyBorder="1" applyAlignment="1" applyProtection="1">
      <alignment horizontal="center" vertical="center"/>
      <protection locked="0"/>
    </xf>
    <xf numFmtId="165" fontId="30" fillId="8" borderId="2" xfId="8" applyNumberFormat="1" applyFont="1" applyFill="1" applyBorder="1" applyAlignment="1" applyProtection="1">
      <alignment horizontal="center" vertical="center"/>
      <protection locked="0"/>
    </xf>
    <xf numFmtId="164" fontId="10" fillId="2" borderId="6" xfId="20" applyFont="1" applyFill="1" applyBorder="1" applyAlignment="1" applyProtection="1">
      <alignment horizontal="right"/>
    </xf>
    <xf numFmtId="165" fontId="29" fillId="2" borderId="1" xfId="8" applyNumberFormat="1" applyFont="1" applyFill="1" applyBorder="1" applyAlignment="1" applyProtection="1">
      <alignment horizontal="center" vertical="center"/>
    </xf>
    <xf numFmtId="164" fontId="10" fillId="2" borderId="10" xfId="20" applyFont="1" applyFill="1" applyBorder="1" applyAlignment="1" applyProtection="1">
      <alignment horizontal="right"/>
    </xf>
    <xf numFmtId="166" fontId="10" fillId="2" borderId="11" xfId="20" applyNumberFormat="1" applyFont="1" applyFill="1" applyBorder="1" applyAlignment="1" applyProtection="1">
      <alignment horizontal="right"/>
    </xf>
    <xf numFmtId="164" fontId="10" fillId="2" borderId="12" xfId="20" applyFont="1" applyFill="1" applyBorder="1" applyProtection="1"/>
    <xf numFmtId="49" fontId="10" fillId="2" borderId="0" xfId="20" applyNumberFormat="1" applyFont="1" applyFill="1" applyAlignment="1" applyProtection="1">
      <alignment horizontal="left"/>
    </xf>
    <xf numFmtId="164" fontId="10" fillId="2" borderId="0" xfId="20" applyFont="1" applyFill="1" applyAlignment="1" applyProtection="1">
      <alignment horizontal="right"/>
    </xf>
    <xf numFmtId="49" fontId="30" fillId="2" borderId="0" xfId="20" applyNumberFormat="1" applyFont="1" applyFill="1" applyAlignment="1" applyProtection="1">
      <alignment horizontal="left"/>
    </xf>
    <xf numFmtId="165" fontId="10" fillId="2" borderId="0" xfId="20" applyNumberFormat="1" applyFont="1" applyFill="1" applyProtection="1"/>
    <xf numFmtId="49" fontId="10" fillId="0" borderId="0" xfId="20" applyNumberFormat="1" applyFont="1" applyAlignment="1" applyProtection="1">
      <alignment horizontal="left"/>
    </xf>
    <xf numFmtId="164" fontId="10" fillId="0" borderId="0" xfId="20" applyFont="1" applyProtection="1"/>
    <xf numFmtId="164" fontId="10" fillId="0" borderId="0" xfId="20" applyFont="1" applyAlignment="1" applyProtection="1">
      <alignment horizontal="right"/>
    </xf>
    <xf numFmtId="166" fontId="10" fillId="0" borderId="0" xfId="20" applyNumberFormat="1" applyFont="1" applyAlignment="1" applyProtection="1">
      <alignment horizontal="right"/>
    </xf>
    <xf numFmtId="164" fontId="10" fillId="2" borderId="0" xfId="5" applyFont="1" applyFill="1" applyProtection="1"/>
    <xf numFmtId="164" fontId="10" fillId="0" borderId="0" xfId="5" applyFont="1" applyProtection="1"/>
    <xf numFmtId="164" fontId="25" fillId="2" borderId="0" xfId="5" applyFont="1" applyFill="1" applyAlignment="1" applyProtection="1">
      <alignment horizontal="center" vertical="center"/>
    </xf>
    <xf numFmtId="172" fontId="29" fillId="2" borderId="0" xfId="5" applyNumberFormat="1" applyFont="1" applyFill="1" applyAlignment="1" applyProtection="1">
      <alignment horizontal="center" vertical="center"/>
    </xf>
    <xf numFmtId="172" fontId="25" fillId="2" borderId="0" xfId="5" applyNumberFormat="1" applyFont="1" applyFill="1" applyAlignment="1" applyProtection="1">
      <alignment horizontal="center" vertical="center"/>
    </xf>
    <xf numFmtId="164" fontId="23" fillId="10" borderId="1" xfId="5" applyFont="1" applyFill="1" applyBorder="1" applyAlignment="1" applyProtection="1">
      <alignment horizontal="center" vertical="center" wrapText="1"/>
    </xf>
    <xf numFmtId="164" fontId="26" fillId="10" borderId="2" xfId="5" applyFont="1" applyFill="1" applyBorder="1" applyAlignment="1" applyProtection="1">
      <alignment horizontal="center" vertical="center" wrapText="1"/>
    </xf>
    <xf numFmtId="164" fontId="12" fillId="2" borderId="0" xfId="5" applyFont="1" applyFill="1" applyAlignment="1" applyProtection="1">
      <alignment horizontal="center" vertical="center" wrapText="1"/>
    </xf>
    <xf numFmtId="164" fontId="12" fillId="10" borderId="2" xfId="5" applyFont="1" applyFill="1" applyBorder="1" applyAlignment="1" applyProtection="1">
      <alignment horizontal="center" vertical="center" wrapText="1"/>
    </xf>
    <xf numFmtId="164" fontId="26" fillId="10" borderId="1" xfId="5" applyFont="1" applyFill="1" applyBorder="1" applyAlignment="1" applyProtection="1">
      <alignment horizontal="center" vertical="center" wrapText="1"/>
    </xf>
    <xf numFmtId="173" fontId="12" fillId="8" borderId="1" xfId="5" applyNumberFormat="1" applyFont="1" applyFill="1" applyBorder="1" applyAlignment="1" applyProtection="1">
      <alignment horizontal="center"/>
      <protection locked="0"/>
    </xf>
    <xf numFmtId="164" fontId="12" fillId="0" borderId="1" xfId="5" applyFont="1" applyBorder="1" applyAlignment="1" applyProtection="1">
      <alignment horizontal="left"/>
    </xf>
    <xf numFmtId="164" fontId="37" fillId="2" borderId="0" xfId="5" applyFont="1" applyFill="1" applyAlignment="1" applyProtection="1">
      <alignment horizontal="center" vertical="center"/>
    </xf>
    <xf numFmtId="164" fontId="12" fillId="2" borderId="0" xfId="5" applyFont="1" applyFill="1" applyAlignment="1" applyProtection="1">
      <alignment horizontal="right" vertical="center"/>
    </xf>
    <xf numFmtId="164" fontId="12" fillId="11" borderId="0" xfId="5" applyFont="1" applyFill="1" applyProtection="1"/>
    <xf numFmtId="164" fontId="12" fillId="2" borderId="0" xfId="5" applyFont="1" applyFill="1" applyProtection="1"/>
    <xf numFmtId="164" fontId="12" fillId="0" borderId="0" xfId="5" applyFont="1" applyProtection="1"/>
    <xf numFmtId="164" fontId="12" fillId="2" borderId="0" xfId="5" applyFont="1" applyFill="1" applyAlignment="1" applyProtection="1">
      <alignment horizontal="center"/>
    </xf>
    <xf numFmtId="166" fontId="12" fillId="2" borderId="0" xfId="5" applyNumberFormat="1" applyFont="1" applyFill="1" applyAlignment="1" applyProtection="1">
      <alignment horizontal="left" vertical="center"/>
    </xf>
    <xf numFmtId="164" fontId="12" fillId="12" borderId="0" xfId="5" applyFont="1" applyFill="1" applyAlignment="1" applyProtection="1">
      <alignment horizontal="left" vertical="center" wrapText="1"/>
    </xf>
    <xf numFmtId="164" fontId="41" fillId="2" borderId="1" xfId="5" applyFont="1" applyFill="1" applyBorder="1" applyAlignment="1" applyProtection="1">
      <alignment horizontal="center"/>
    </xf>
    <xf numFmtId="167" fontId="12" fillId="2" borderId="0" xfId="5" applyNumberFormat="1" applyFont="1" applyFill="1" applyProtection="1"/>
    <xf numFmtId="49" fontId="12" fillId="2" borderId="0" xfId="5" applyNumberFormat="1" applyFont="1" applyFill="1" applyAlignment="1" applyProtection="1">
      <alignment horizontal="center"/>
    </xf>
    <xf numFmtId="164" fontId="12" fillId="2" borderId="0" xfId="5" applyFont="1" applyFill="1" applyAlignment="1" applyProtection="1">
      <alignment horizontal="center" vertical="top" wrapText="1"/>
    </xf>
    <xf numFmtId="0" fontId="0" fillId="0" borderId="1" xfId="0" applyBorder="1"/>
    <xf numFmtId="0" fontId="33" fillId="0" borderId="1" xfId="0" applyFont="1" applyBorder="1" applyAlignment="1">
      <alignment horizontal="center"/>
    </xf>
    <xf numFmtId="164" fontId="26" fillId="13" borderId="1" xfId="5" applyFont="1" applyFill="1" applyBorder="1" applyAlignment="1" applyProtection="1">
      <alignment horizontal="center"/>
    </xf>
    <xf numFmtId="167" fontId="42" fillId="2" borderId="0" xfId="5" applyNumberFormat="1" applyFont="1" applyFill="1" applyProtection="1"/>
    <xf numFmtId="164" fontId="26" fillId="14" borderId="1" xfId="5" applyFont="1" applyFill="1" applyBorder="1" applyAlignment="1" applyProtection="1">
      <alignment horizontal="center"/>
    </xf>
    <xf numFmtId="164" fontId="43" fillId="2" borderId="0" xfId="5" applyFont="1" applyFill="1" applyAlignment="1" applyProtection="1">
      <alignment horizontal="center" vertical="center"/>
    </xf>
    <xf numFmtId="167" fontId="26" fillId="16" borderId="15" xfId="5" applyNumberFormat="1" applyFont="1" applyFill="1" applyBorder="1" applyAlignment="1" applyProtection="1">
      <alignment horizontal="center"/>
    </xf>
    <xf numFmtId="164" fontId="12" fillId="17" borderId="1" xfId="5" applyFont="1" applyFill="1" applyBorder="1" applyAlignment="1" applyProtection="1">
      <alignment horizontal="center" vertical="center" wrapText="1"/>
    </xf>
    <xf numFmtId="167" fontId="12" fillId="17" borderId="1" xfId="5" applyNumberFormat="1" applyFont="1" applyFill="1" applyBorder="1" applyAlignment="1" applyProtection="1">
      <alignment horizontal="center" vertical="center" wrapText="1"/>
    </xf>
    <xf numFmtId="164" fontId="12" fillId="17" borderId="1" xfId="5" applyFont="1" applyFill="1" applyBorder="1" applyAlignment="1" applyProtection="1">
      <alignment horizontal="center" vertical="center"/>
    </xf>
    <xf numFmtId="176" fontId="12" fillId="17" borderId="1" xfId="5" applyNumberFormat="1" applyFont="1" applyFill="1" applyBorder="1" applyAlignment="1" applyProtection="1">
      <alignment horizontal="center" vertical="center" wrapText="1"/>
    </xf>
    <xf numFmtId="176" fontId="12" fillId="15" borderId="1" xfId="5" applyNumberFormat="1" applyFont="1" applyFill="1" applyBorder="1" applyAlignment="1" applyProtection="1">
      <alignment horizontal="center" vertical="center" wrapText="1"/>
    </xf>
    <xf numFmtId="177" fontId="12" fillId="15" borderId="1" xfId="5" applyNumberFormat="1" applyFont="1" applyFill="1" applyBorder="1" applyAlignment="1" applyProtection="1">
      <alignment horizontal="center" vertical="center" wrapText="1"/>
    </xf>
    <xf numFmtId="167" fontId="12" fillId="15" borderId="1" xfId="5" applyNumberFormat="1" applyFont="1" applyFill="1" applyBorder="1" applyAlignment="1" applyProtection="1">
      <alignment horizontal="center" vertical="center" wrapText="1"/>
    </xf>
    <xf numFmtId="176" fontId="12" fillId="4" borderId="1" xfId="5" applyNumberFormat="1" applyFont="1" applyFill="1" applyBorder="1" applyAlignment="1" applyProtection="1">
      <alignment horizontal="center" vertical="center" wrapText="1"/>
    </xf>
    <xf numFmtId="177" fontId="12" fillId="4" borderId="1" xfId="5" applyNumberFormat="1" applyFont="1" applyFill="1" applyBorder="1" applyAlignment="1" applyProtection="1">
      <alignment horizontal="center" vertical="center" wrapText="1"/>
    </xf>
    <xf numFmtId="167" fontId="12" fillId="4" borderId="1" xfId="5" applyNumberFormat="1" applyFont="1" applyFill="1" applyBorder="1" applyAlignment="1" applyProtection="1">
      <alignment horizontal="center" vertical="center" wrapText="1"/>
    </xf>
    <xf numFmtId="176" fontId="12" fillId="16" borderId="15" xfId="5" applyNumberFormat="1" applyFont="1" applyFill="1" applyBorder="1" applyAlignment="1" applyProtection="1">
      <alignment horizontal="center" vertical="center" wrapText="1"/>
    </xf>
    <xf numFmtId="177" fontId="12" fillId="14" borderId="1" xfId="5" applyNumberFormat="1" applyFont="1" applyFill="1" applyBorder="1" applyAlignment="1" applyProtection="1">
      <alignment horizontal="center" vertical="center" wrapText="1"/>
    </xf>
    <xf numFmtId="178" fontId="12" fillId="14" borderId="1" xfId="5" applyNumberFormat="1" applyFont="1" applyFill="1" applyBorder="1" applyAlignment="1" applyProtection="1">
      <alignment horizontal="center" vertical="center" wrapText="1"/>
    </xf>
    <xf numFmtId="0" fontId="0" fillId="18" borderId="0" xfId="0" applyFill="1" applyAlignment="1">
      <alignment horizontal="center" vertical="center"/>
    </xf>
    <xf numFmtId="164" fontId="12" fillId="2" borderId="3" xfId="5" applyFont="1" applyFill="1" applyBorder="1" applyAlignment="1" applyProtection="1">
      <alignment horizontal="center" vertical="center"/>
    </xf>
    <xf numFmtId="164" fontId="12" fillId="2" borderId="15" xfId="5" applyFont="1" applyFill="1" applyBorder="1" applyAlignment="1" applyProtection="1">
      <alignment horizontal="center" vertical="center"/>
    </xf>
    <xf numFmtId="164" fontId="12" fillId="2" borderId="14" xfId="5" applyFont="1" applyFill="1" applyBorder="1" applyAlignment="1" applyProtection="1">
      <alignment horizontal="center" vertical="center"/>
    </xf>
    <xf numFmtId="177" fontId="12" fillId="0" borderId="1" xfId="5" applyNumberFormat="1" applyFont="1" applyBorder="1" applyProtection="1"/>
    <xf numFmtId="179" fontId="12" fillId="0" borderId="1" xfId="5" applyNumberFormat="1" applyFont="1" applyBorder="1" applyAlignment="1" applyProtection="1">
      <alignment horizontal="center"/>
    </xf>
    <xf numFmtId="167" fontId="12" fillId="2" borderId="1" xfId="5" applyNumberFormat="1" applyFont="1" applyFill="1" applyBorder="1" applyProtection="1"/>
    <xf numFmtId="166" fontId="12" fillId="2" borderId="1" xfId="5" applyNumberFormat="1" applyFont="1" applyFill="1" applyBorder="1" applyProtection="1"/>
    <xf numFmtId="166" fontId="26" fillId="2" borderId="1" xfId="5" applyNumberFormat="1" applyFont="1" applyFill="1" applyBorder="1" applyProtection="1"/>
    <xf numFmtId="164" fontId="12" fillId="0" borderId="2" xfId="5" applyFont="1" applyBorder="1" applyAlignment="1" applyProtection="1">
      <alignment horizontal="left"/>
    </xf>
    <xf numFmtId="164" fontId="44" fillId="2" borderId="0" xfId="5" applyFont="1" applyFill="1" applyProtection="1">
      <protection hidden="1"/>
    </xf>
    <xf numFmtId="0" fontId="47" fillId="0" borderId="0" xfId="2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vertical="center"/>
      <protection hidden="1"/>
    </xf>
    <xf numFmtId="0" fontId="48" fillId="0" borderId="0" xfId="21" applyFont="1" applyAlignment="1" applyProtection="1">
      <alignment horizontal="left" vertical="center"/>
      <protection hidden="1"/>
    </xf>
    <xf numFmtId="0" fontId="48" fillId="0" borderId="0" xfId="21" applyFont="1" applyAlignment="1" applyProtection="1">
      <alignment horizontal="center" vertical="center"/>
      <protection hidden="1"/>
    </xf>
    <xf numFmtId="0" fontId="49" fillId="0" borderId="0" xfId="21" applyFont="1" applyAlignment="1" applyProtection="1">
      <alignment horizontal="center" vertical="center"/>
      <protection hidden="1"/>
    </xf>
    <xf numFmtId="0" fontId="47" fillId="0" borderId="0" xfId="21" applyFont="1" applyAlignment="1" applyProtection="1">
      <alignment horizontal="center" vertical="center"/>
      <protection hidden="1"/>
    </xf>
    <xf numFmtId="0" fontId="49" fillId="0" borderId="0" xfId="21" applyFont="1" applyAlignment="1" applyProtection="1">
      <alignment horizontal="left" vertical="center"/>
      <protection hidden="1"/>
    </xf>
    <xf numFmtId="0" fontId="50" fillId="20" borderId="16" xfId="21" applyFont="1" applyFill="1" applyBorder="1" applyAlignment="1" applyProtection="1">
      <alignment vertical="center"/>
      <protection hidden="1"/>
    </xf>
    <xf numFmtId="0" fontId="50" fillId="20" borderId="17" xfId="21" applyFont="1" applyFill="1" applyBorder="1" applyAlignment="1" applyProtection="1">
      <alignment vertical="center"/>
      <protection hidden="1"/>
    </xf>
    <xf numFmtId="0" fontId="47" fillId="20" borderId="17" xfId="21" applyFont="1" applyFill="1" applyBorder="1" applyAlignment="1" applyProtection="1">
      <alignment horizontal="center" vertical="center"/>
      <protection locked="0"/>
    </xf>
    <xf numFmtId="0" fontId="50" fillId="20" borderId="18" xfId="21" applyFont="1" applyFill="1" applyBorder="1" applyAlignment="1" applyProtection="1">
      <alignment vertical="center"/>
      <protection hidden="1"/>
    </xf>
    <xf numFmtId="0" fontId="50" fillId="20" borderId="0" xfId="21" applyFont="1" applyFill="1" applyAlignment="1" applyProtection="1">
      <alignment vertical="center"/>
      <protection hidden="1"/>
    </xf>
    <xf numFmtId="0" fontId="47" fillId="20" borderId="0" xfId="21" applyFont="1" applyFill="1" applyAlignment="1" applyProtection="1">
      <alignment horizontal="center" vertical="center"/>
      <protection locked="0"/>
    </xf>
    <xf numFmtId="0" fontId="51" fillId="20" borderId="0" xfId="21" applyFont="1" applyFill="1" applyAlignment="1" applyProtection="1">
      <alignment horizontal="center" vertical="center"/>
      <protection hidden="1"/>
    </xf>
    <xf numFmtId="0" fontId="52" fillId="20" borderId="0" xfId="21" applyFont="1" applyFill="1" applyAlignment="1" applyProtection="1">
      <alignment horizontal="center" vertical="center"/>
      <protection locked="0"/>
    </xf>
    <xf numFmtId="0" fontId="49" fillId="0" borderId="0" xfId="21" applyFont="1" applyAlignment="1" applyProtection="1">
      <alignment horizontal="center" vertical="center"/>
      <protection locked="0"/>
    </xf>
    <xf numFmtId="0" fontId="49" fillId="0" borderId="0" xfId="21" applyFont="1" applyAlignment="1" applyProtection="1">
      <alignment horizontal="left" vertical="center"/>
      <protection locked="0"/>
    </xf>
    <xf numFmtId="0" fontId="47" fillId="0" borderId="0" xfId="21" applyFont="1" applyAlignment="1" applyProtection="1">
      <alignment horizontal="left" vertical="center"/>
      <protection locked="0"/>
    </xf>
    <xf numFmtId="0" fontId="50" fillId="20" borderId="18" xfId="21" applyFont="1" applyFill="1" applyBorder="1" applyAlignment="1" applyProtection="1">
      <alignment horizontal="left" vertical="center"/>
      <protection hidden="1"/>
    </xf>
    <xf numFmtId="0" fontId="50" fillId="20" borderId="0" xfId="21" applyFont="1" applyFill="1" applyAlignment="1" applyProtection="1">
      <alignment horizontal="left" vertical="center"/>
      <protection hidden="1"/>
    </xf>
    <xf numFmtId="0" fontId="50" fillId="20" borderId="19" xfId="21" applyFont="1" applyFill="1" applyBorder="1" applyAlignment="1" applyProtection="1">
      <alignment horizontal="left" vertical="center"/>
      <protection hidden="1"/>
    </xf>
    <xf numFmtId="0" fontId="50" fillId="20" borderId="20" xfId="21" applyFont="1" applyFill="1" applyBorder="1" applyAlignment="1" applyProtection="1">
      <alignment vertical="center"/>
      <protection hidden="1"/>
    </xf>
    <xf numFmtId="0" fontId="53" fillId="20" borderId="20" xfId="21" applyFont="1" applyFill="1" applyBorder="1" applyAlignment="1" applyProtection="1">
      <alignment vertical="center"/>
      <protection hidden="1"/>
    </xf>
    <xf numFmtId="0" fontId="53" fillId="20" borderId="20" xfId="21" applyFont="1" applyFill="1" applyBorder="1" applyAlignment="1" applyProtection="1">
      <alignment horizontal="left" vertical="center"/>
      <protection hidden="1"/>
    </xf>
    <xf numFmtId="0" fontId="47" fillId="20" borderId="20" xfId="21" applyFont="1" applyFill="1" applyBorder="1" applyAlignment="1" applyProtection="1">
      <alignment horizontal="center" vertical="center"/>
      <protection locked="0"/>
    </xf>
    <xf numFmtId="0" fontId="47" fillId="0" borderId="0" xfId="21" applyFont="1" applyAlignment="1" applyProtection="1">
      <alignment horizontal="left" vertical="center"/>
      <protection hidden="1"/>
    </xf>
    <xf numFmtId="0" fontId="54" fillId="0" borderId="0" xfId="21" applyFont="1" applyAlignment="1" applyProtection="1">
      <alignment horizontal="left" vertical="center"/>
      <protection hidden="1"/>
    </xf>
    <xf numFmtId="0" fontId="54" fillId="0" borderId="0" xfId="21" applyFont="1" applyAlignment="1" applyProtection="1">
      <alignment vertical="top" wrapText="1"/>
      <protection hidden="1"/>
    </xf>
    <xf numFmtId="0" fontId="49" fillId="0" borderId="0" xfId="21" applyFont="1" applyAlignment="1" applyProtection="1">
      <alignment vertical="center"/>
      <protection hidden="1"/>
    </xf>
    <xf numFmtId="0" fontId="48" fillId="0" borderId="0" xfId="21" applyFont="1" applyAlignment="1" applyProtection="1">
      <alignment vertical="center"/>
      <protection locked="0"/>
    </xf>
    <xf numFmtId="0" fontId="55" fillId="0" borderId="0" xfId="21" applyFont="1" applyAlignment="1" applyProtection="1">
      <alignment horizontal="left" vertical="center"/>
      <protection hidden="1"/>
    </xf>
    <xf numFmtId="0" fontId="50" fillId="0" borderId="0" xfId="21" applyFont="1" applyAlignment="1" applyProtection="1">
      <alignment horizontal="center" vertical="center"/>
      <protection hidden="1"/>
    </xf>
    <xf numFmtId="0" fontId="54" fillId="0" borderId="0" xfId="21" applyFont="1" applyAlignment="1" applyProtection="1">
      <alignment vertical="center"/>
      <protection hidden="1"/>
    </xf>
    <xf numFmtId="0" fontId="48" fillId="0" borderId="0" xfId="21" applyFont="1"/>
    <xf numFmtId="0" fontId="47" fillId="0" borderId="0" xfId="21" applyFont="1"/>
    <xf numFmtId="0" fontId="56" fillId="0" borderId="0" xfId="21" applyFont="1"/>
    <xf numFmtId="0" fontId="47" fillId="0" borderId="0" xfId="21" applyFont="1" applyAlignment="1">
      <alignment horizontal="right"/>
    </xf>
    <xf numFmtId="0" fontId="49" fillId="0" borderId="0" xfId="21" applyFont="1"/>
    <xf numFmtId="0" fontId="57" fillId="0" borderId="0" xfId="21" applyFont="1"/>
    <xf numFmtId="0" fontId="58" fillId="0" borderId="0" xfId="21" applyFont="1"/>
    <xf numFmtId="0" fontId="59" fillId="0" borderId="0" xfId="22"/>
    <xf numFmtId="166" fontId="12" fillId="2" borderId="0" xfId="5" applyNumberFormat="1" applyFont="1" applyFill="1" applyAlignment="1" applyProtection="1">
      <alignment horizontal="center" vertical="center"/>
      <protection locked="0" hidden="1"/>
    </xf>
    <xf numFmtId="166" fontId="12" fillId="2" borderId="0" xfId="5" applyNumberFormat="1" applyFont="1" applyFill="1" applyAlignment="1" applyProtection="1">
      <alignment horizontal="right"/>
      <protection locked="0" hidden="1"/>
    </xf>
    <xf numFmtId="165" fontId="12" fillId="2" borderId="0" xfId="5" applyNumberFormat="1" applyFont="1" applyFill="1" applyAlignment="1" applyProtection="1">
      <alignment horizontal="right"/>
      <protection locked="0" hidden="1"/>
    </xf>
    <xf numFmtId="165" fontId="22" fillId="2" borderId="0" xfId="5" applyNumberFormat="1" applyFont="1" applyFill="1" applyAlignment="1" applyProtection="1">
      <alignment horizontal="center" vertical="center" wrapText="1"/>
      <protection locked="0" hidden="1"/>
    </xf>
    <xf numFmtId="165" fontId="12" fillId="2" borderId="0" xfId="5" applyNumberFormat="1" applyFont="1" applyFill="1" applyAlignment="1" applyProtection="1">
      <alignment vertical="center" wrapText="1"/>
      <protection locked="0" hidden="1"/>
    </xf>
    <xf numFmtId="164" fontId="10" fillId="2" borderId="0" xfId="20" applyFont="1" applyFill="1" applyProtection="1">
      <protection hidden="1"/>
    </xf>
    <xf numFmtId="166" fontId="10" fillId="2" borderId="7" xfId="20" applyNumberFormat="1" applyFont="1" applyFill="1" applyBorder="1" applyAlignment="1" applyProtection="1">
      <alignment horizontal="right"/>
      <protection hidden="1"/>
    </xf>
    <xf numFmtId="166" fontId="29" fillId="2" borderId="7" xfId="20" applyNumberFormat="1" applyFont="1" applyFill="1" applyBorder="1" applyAlignment="1" applyProtection="1">
      <alignment horizontal="right"/>
      <protection hidden="1"/>
    </xf>
    <xf numFmtId="166" fontId="34" fillId="2" borderId="7" xfId="20" applyNumberFormat="1" applyFont="1" applyFill="1" applyBorder="1" applyAlignment="1" applyProtection="1">
      <alignment horizontal="right"/>
      <protection hidden="1"/>
    </xf>
    <xf numFmtId="49" fontId="12" fillId="0" borderId="1" xfId="5" applyNumberFormat="1" applyFont="1" applyBorder="1" applyAlignment="1" applyProtection="1">
      <alignment horizontal="center" vertical="center"/>
      <protection hidden="1"/>
    </xf>
    <xf numFmtId="164" fontId="12" fillId="2" borderId="0" xfId="5" applyFont="1" applyFill="1" applyProtection="1">
      <protection hidden="1"/>
    </xf>
    <xf numFmtId="180" fontId="12" fillId="2" borderId="0" xfId="5" applyNumberFormat="1" applyFont="1" applyFill="1" applyProtection="1">
      <protection hidden="1"/>
    </xf>
    <xf numFmtId="180" fontId="12" fillId="18" borderId="0" xfId="5" applyNumberFormat="1" applyFont="1" applyFill="1" applyAlignment="1" applyProtection="1">
      <alignment vertical="center"/>
      <protection hidden="1"/>
    </xf>
    <xf numFmtId="167" fontId="12" fillId="2" borderId="1" xfId="5" applyNumberFormat="1" applyFont="1" applyFill="1" applyBorder="1" applyProtection="1">
      <protection hidden="1"/>
    </xf>
    <xf numFmtId="167" fontId="26" fillId="2" borderId="1" xfId="5" applyNumberFormat="1" applyFont="1" applyFill="1" applyBorder="1" applyProtection="1">
      <protection hidden="1"/>
    </xf>
    <xf numFmtId="166" fontId="12" fillId="0" borderId="15" xfId="5" applyNumberFormat="1" applyFont="1" applyBorder="1" applyAlignment="1" applyProtection="1">
      <alignment horizontal="right" vertical="center"/>
      <protection hidden="1"/>
    </xf>
    <xf numFmtId="2" fontId="12" fillId="2" borderId="1" xfId="5" applyNumberFormat="1" applyFont="1" applyFill="1" applyBorder="1" applyProtection="1">
      <protection hidden="1"/>
    </xf>
    <xf numFmtId="166" fontId="12" fillId="2" borderId="1" xfId="5" applyNumberFormat="1" applyFont="1" applyFill="1" applyBorder="1" applyProtection="1">
      <protection hidden="1"/>
    </xf>
    <xf numFmtId="2" fontId="26" fillId="2" borderId="1" xfId="5" applyNumberFormat="1" applyFont="1" applyFill="1" applyBorder="1" applyProtection="1">
      <protection hidden="1"/>
    </xf>
    <xf numFmtId="175" fontId="12" fillId="2" borderId="1" xfId="5" applyNumberFormat="1" applyFont="1" applyFill="1" applyBorder="1" applyProtection="1">
      <protection hidden="1"/>
    </xf>
    <xf numFmtId="166" fontId="26" fillId="2" borderId="1" xfId="5" applyNumberFormat="1" applyFont="1" applyFill="1" applyBorder="1" applyProtection="1">
      <protection hidden="1"/>
    </xf>
    <xf numFmtId="175" fontId="12" fillId="3" borderId="0" xfId="5" applyNumberFormat="1" applyFont="1" applyFill="1" applyProtection="1">
      <protection locked="0" hidden="1"/>
    </xf>
    <xf numFmtId="166" fontId="12" fillId="0" borderId="5" xfId="5" applyNumberFormat="1" applyFont="1" applyBorder="1" applyAlignment="1" applyProtection="1">
      <alignment horizontal="right" vertical="center"/>
      <protection hidden="1"/>
    </xf>
    <xf numFmtId="2" fontId="12" fillId="0" borderId="21" xfId="5" applyNumberFormat="1" applyFont="1" applyBorder="1" applyAlignment="1" applyProtection="1">
      <alignment horizontal="right" vertical="center"/>
      <protection hidden="1"/>
    </xf>
    <xf numFmtId="164" fontId="12" fillId="0" borderId="0" xfId="5" applyFont="1" applyBorder="1" applyAlignment="1" applyProtection="1">
      <alignment horizontal="left"/>
    </xf>
    <xf numFmtId="180" fontId="12" fillId="0" borderId="2" xfId="5" applyNumberFormat="1" applyFont="1" applyBorder="1" applyAlignment="1" applyProtection="1">
      <alignment horizontal="right"/>
      <protection hidden="1"/>
    </xf>
    <xf numFmtId="167" fontId="12" fillId="0" borderId="2" xfId="5" applyNumberFormat="1" applyFont="1" applyBorder="1" applyAlignment="1" applyProtection="1">
      <alignment horizontal="right" vertical="center"/>
      <protection hidden="1"/>
    </xf>
    <xf numFmtId="166" fontId="12" fillId="0" borderId="2" xfId="5" applyNumberFormat="1" applyFont="1" applyBorder="1" applyAlignment="1" applyProtection="1">
      <alignment horizontal="right" vertical="center"/>
      <protection hidden="1"/>
    </xf>
    <xf numFmtId="164" fontId="12" fillId="0" borderId="21" xfId="5" applyFont="1" applyBorder="1" applyProtection="1"/>
    <xf numFmtId="167" fontId="12" fillId="2" borderId="14" xfId="5" applyNumberFormat="1" applyFont="1" applyFill="1" applyBorder="1" applyAlignment="1" applyProtection="1">
      <alignment horizontal="center"/>
      <protection hidden="1"/>
    </xf>
    <xf numFmtId="181" fontId="26" fillId="2" borderId="1" xfId="5" applyNumberFormat="1" applyFont="1" applyFill="1" applyBorder="1" applyAlignment="1" applyProtection="1">
      <alignment horizontal="center"/>
      <protection hidden="1"/>
    </xf>
    <xf numFmtId="164" fontId="61" fillId="0" borderId="0" xfId="23" applyNumberFormat="1" applyAlignment="1" applyProtection="1">
      <alignment horizontal="left" vertical="center"/>
      <protection hidden="1"/>
    </xf>
    <xf numFmtId="0" fontId="0" fillId="2" borderId="0" xfId="0" applyFill="1"/>
    <xf numFmtId="0" fontId="48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center" vertical="center"/>
      <protection locked="0"/>
    </xf>
    <xf numFmtId="0" fontId="61" fillId="0" borderId="0" xfId="23"/>
    <xf numFmtId="0" fontId="62" fillId="0" borderId="0" xfId="0" applyFont="1" applyAlignment="1" applyProtection="1">
      <alignment horizontal="left" vertical="center"/>
      <protection hidden="1"/>
    </xf>
    <xf numFmtId="0" fontId="47" fillId="0" borderId="21" xfId="0" applyFont="1" applyBorder="1" applyAlignment="1" applyProtection="1">
      <alignment vertical="center"/>
      <protection hidden="1"/>
    </xf>
    <xf numFmtId="0" fontId="63" fillId="0" borderId="21" xfId="0" applyFont="1" applyBorder="1" applyAlignment="1" applyProtection="1">
      <alignment horizontal="center" vertical="top" wrapText="1"/>
      <protection hidden="1"/>
    </xf>
    <xf numFmtId="181" fontId="47" fillId="0" borderId="23" xfId="0" applyNumberFormat="1" applyFont="1" applyBorder="1" applyAlignment="1" applyProtection="1">
      <alignment horizontal="right" vertical="center"/>
      <protection hidden="1"/>
    </xf>
    <xf numFmtId="0" fontId="64" fillId="0" borderId="21" xfId="0" applyFont="1" applyBorder="1" applyProtection="1">
      <protection hidden="1"/>
    </xf>
    <xf numFmtId="0" fontId="64" fillId="0" borderId="21" xfId="0" applyFont="1" applyBorder="1" applyAlignment="1" applyProtection="1">
      <alignment horizontal="left"/>
      <protection hidden="1"/>
    </xf>
    <xf numFmtId="0" fontId="47" fillId="0" borderId="21" xfId="0" applyFont="1" applyBorder="1" applyProtection="1">
      <protection hidden="1"/>
    </xf>
    <xf numFmtId="0" fontId="47" fillId="0" borderId="21" xfId="0" applyFont="1" applyBorder="1" applyAlignment="1" applyProtection="1">
      <alignment horizontal="center"/>
      <protection hidden="1"/>
    </xf>
    <xf numFmtId="0" fontId="64" fillId="0" borderId="21" xfId="0" applyFont="1" applyBorder="1" applyAlignment="1" applyProtection="1">
      <alignment horizontal="center"/>
      <protection hidden="1"/>
    </xf>
    <xf numFmtId="181" fontId="47" fillId="0" borderId="21" xfId="0" applyNumberFormat="1" applyFont="1" applyBorder="1" applyAlignment="1" applyProtection="1">
      <alignment horizontal="right" vertical="center"/>
      <protection hidden="1"/>
    </xf>
    <xf numFmtId="49" fontId="12" fillId="0" borderId="2" xfId="5" applyNumberFormat="1" applyFont="1" applyBorder="1" applyAlignment="1" applyProtection="1">
      <alignment horizontal="center" vertical="center"/>
      <protection hidden="1"/>
    </xf>
    <xf numFmtId="164" fontId="12" fillId="11" borderId="21" xfId="5" applyFont="1" applyFill="1" applyBorder="1" applyProtection="1"/>
    <xf numFmtId="180" fontId="12" fillId="0" borderId="21" xfId="5" applyNumberFormat="1" applyFont="1" applyBorder="1" applyAlignment="1" applyProtection="1">
      <alignment horizontal="right"/>
      <protection hidden="1"/>
    </xf>
    <xf numFmtId="164" fontId="12" fillId="8" borderId="21" xfId="5" applyFont="1" applyFill="1" applyBorder="1" applyAlignment="1" applyProtection="1">
      <alignment horizontal="center" vertical="center"/>
      <protection locked="0" hidden="1"/>
    </xf>
    <xf numFmtId="2" fontId="64" fillId="0" borderId="21" xfId="0" applyNumberFormat="1" applyFont="1" applyBorder="1" applyAlignment="1" applyProtection="1">
      <alignment horizontal="right"/>
      <protection hidden="1"/>
    </xf>
    <xf numFmtId="177" fontId="12" fillId="0" borderId="3" xfId="5" applyNumberFormat="1" applyFont="1" applyBorder="1" applyAlignment="1" applyProtection="1">
      <alignment horizontal="center"/>
      <protection hidden="1"/>
    </xf>
    <xf numFmtId="3" fontId="47" fillId="0" borderId="21" xfId="0" applyNumberFormat="1" applyFont="1" applyBorder="1" applyAlignment="1" applyProtection="1">
      <alignment horizontal="center"/>
      <protection hidden="1"/>
    </xf>
    <xf numFmtId="2" fontId="47" fillId="0" borderId="21" xfId="24" applyNumberFormat="1" applyFont="1" applyBorder="1" applyProtection="1">
      <protection hidden="1"/>
    </xf>
    <xf numFmtId="0" fontId="33" fillId="0" borderId="1" xfId="0" applyFont="1" applyBorder="1"/>
    <xf numFmtId="164" fontId="10" fillId="2" borderId="21" xfId="5" applyFont="1" applyFill="1" applyBorder="1" applyProtection="1"/>
    <xf numFmtId="167" fontId="12" fillId="2" borderId="22" xfId="5" applyNumberFormat="1" applyFont="1" applyFill="1" applyBorder="1" applyProtection="1">
      <protection hidden="1"/>
    </xf>
    <xf numFmtId="4" fontId="12" fillId="2" borderId="0" xfId="5" applyNumberFormat="1" applyFont="1" applyFill="1" applyProtection="1">
      <protection hidden="1"/>
    </xf>
    <xf numFmtId="167" fontId="26" fillId="18" borderId="1" xfId="5" applyNumberFormat="1" applyFont="1" applyFill="1" applyBorder="1" applyAlignment="1" applyProtection="1">
      <alignment vertical="center"/>
    </xf>
    <xf numFmtId="173" fontId="12" fillId="0" borderId="0" xfId="5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vertical="center" wrapText="1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 wrapText="1"/>
      <protection hidden="1"/>
    </xf>
    <xf numFmtId="0" fontId="65" fillId="0" borderId="0" xfId="25" applyFont="1" applyAlignment="1" applyProtection="1">
      <alignment horizontal="left" vertical="center"/>
      <protection hidden="1"/>
    </xf>
    <xf numFmtId="0" fontId="47" fillId="0" borderId="0" xfId="25" applyFont="1" applyAlignment="1" applyProtection="1">
      <alignment horizontal="center" vertical="center"/>
      <protection hidden="1"/>
    </xf>
    <xf numFmtId="0" fontId="49" fillId="0" borderId="0" xfId="25" applyFont="1" applyAlignment="1" applyProtection="1">
      <alignment horizontal="center" vertical="center"/>
      <protection hidden="1"/>
    </xf>
    <xf numFmtId="0" fontId="3" fillId="0" borderId="0" xfId="25"/>
    <xf numFmtId="0" fontId="48" fillId="0" borderId="0" xfId="25" applyFont="1" applyAlignment="1" applyProtection="1">
      <alignment horizontal="left" vertical="center"/>
      <protection hidden="1"/>
    </xf>
    <xf numFmtId="0" fontId="50" fillId="0" borderId="21" xfId="25" applyFont="1" applyBorder="1" applyAlignment="1" applyProtection="1">
      <alignment horizontal="center" vertical="center"/>
      <protection hidden="1"/>
    </xf>
    <xf numFmtId="0" fontId="47" fillId="0" borderId="0" xfId="25" applyFont="1" applyAlignment="1" applyProtection="1">
      <alignment vertical="center"/>
      <protection hidden="1"/>
    </xf>
    <xf numFmtId="0" fontId="49" fillId="0" borderId="24" xfId="25" applyFont="1" applyBorder="1" applyAlignment="1" applyProtection="1">
      <alignment horizontal="left" vertical="center"/>
      <protection hidden="1"/>
    </xf>
    <xf numFmtId="0" fontId="49" fillId="0" borderId="25" xfId="25" applyFont="1" applyBorder="1" applyAlignment="1" applyProtection="1">
      <alignment horizontal="left" vertical="center"/>
      <protection hidden="1"/>
    </xf>
    <xf numFmtId="0" fontId="49" fillId="0" borderId="23" xfId="25" applyFont="1" applyBorder="1" applyAlignment="1" applyProtection="1">
      <alignment horizontal="left" vertical="center"/>
      <protection hidden="1"/>
    </xf>
    <xf numFmtId="0" fontId="49" fillId="0" borderId="21" xfId="25" applyFont="1" applyBorder="1" applyAlignment="1" applyProtection="1">
      <alignment horizontal="right" vertical="center"/>
      <protection hidden="1"/>
    </xf>
    <xf numFmtId="0" fontId="49" fillId="0" borderId="0" xfId="25" applyFont="1" applyAlignment="1" applyProtection="1">
      <alignment vertical="center"/>
      <protection hidden="1"/>
    </xf>
    <xf numFmtId="0" fontId="49" fillId="0" borderId="0" xfId="25" applyFont="1" applyAlignment="1" applyProtection="1">
      <alignment horizontal="left" vertical="center"/>
      <protection hidden="1"/>
    </xf>
    <xf numFmtId="0" fontId="49" fillId="0" borderId="0" xfId="25" applyFont="1" applyAlignment="1" applyProtection="1">
      <alignment horizontal="right" vertical="center"/>
      <protection hidden="1"/>
    </xf>
    <xf numFmtId="3" fontId="49" fillId="0" borderId="0" xfId="25" applyNumberFormat="1" applyFont="1" applyAlignment="1" applyProtection="1">
      <alignment horizontal="right" vertical="center"/>
      <protection hidden="1"/>
    </xf>
    <xf numFmtId="0" fontId="66" fillId="0" borderId="0" xfId="25" applyFont="1"/>
    <xf numFmtId="49" fontId="12" fillId="0" borderId="21" xfId="5" applyNumberFormat="1" applyFont="1" applyBorder="1" applyAlignment="1" applyProtection="1">
      <alignment horizontal="center" vertical="center"/>
      <protection hidden="1"/>
    </xf>
    <xf numFmtId="164" fontId="41" fillId="2" borderId="2" xfId="5" applyFont="1" applyFill="1" applyBorder="1" applyAlignment="1" applyProtection="1">
      <alignment horizontal="center"/>
    </xf>
    <xf numFmtId="164" fontId="67" fillId="2" borderId="0" xfId="5" applyFont="1" applyFill="1" applyProtection="1"/>
    <xf numFmtId="0" fontId="47" fillId="0" borderId="21" xfId="0" applyFont="1" applyBorder="1" applyAlignment="1" applyProtection="1">
      <alignment horizontal="center" vertical="center"/>
      <protection hidden="1"/>
    </xf>
    <xf numFmtId="164" fontId="41" fillId="2" borderId="26" xfId="5" applyFont="1" applyFill="1" applyBorder="1" applyAlignment="1" applyProtection="1">
      <alignment horizontal="center"/>
    </xf>
    <xf numFmtId="164" fontId="60" fillId="2" borderId="0" xfId="5" applyFont="1" applyFill="1" applyProtection="1"/>
    <xf numFmtId="164" fontId="12" fillId="0" borderId="26" xfId="5" applyFont="1" applyBorder="1" applyAlignment="1" applyProtection="1">
      <alignment horizontal="left"/>
    </xf>
    <xf numFmtId="164" fontId="10" fillId="0" borderId="0" xfId="5" applyFont="1" applyBorder="1" applyProtection="1"/>
    <xf numFmtId="164" fontId="12" fillId="11" borderId="0" xfId="5" applyFont="1" applyFill="1" applyBorder="1" applyProtection="1"/>
    <xf numFmtId="0" fontId="62" fillId="0" borderId="0" xfId="0" applyFont="1" applyAlignment="1" applyProtection="1">
      <alignment vertical="center"/>
      <protection hidden="1"/>
    </xf>
    <xf numFmtId="177" fontId="26" fillId="21" borderId="8" xfId="5" applyNumberFormat="1" applyFont="1" applyFill="1" applyBorder="1" applyAlignment="1" applyProtection="1">
      <alignment horizontal="center"/>
      <protection locked="0"/>
    </xf>
    <xf numFmtId="3" fontId="26" fillId="19" borderId="21" xfId="5" applyNumberFormat="1" applyFont="1" applyFill="1" applyBorder="1" applyAlignment="1" applyProtection="1">
      <alignment horizontal="center" vertical="center"/>
      <protection locked="0"/>
    </xf>
    <xf numFmtId="180" fontId="12" fillId="0" borderId="21" xfId="5" applyNumberFormat="1" applyFont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center" vertical="center"/>
      <protection hidden="1"/>
    </xf>
    <xf numFmtId="49" fontId="47" fillId="22" borderId="21" xfId="0" applyNumberFormat="1" applyFont="1" applyFill="1" applyBorder="1" applyAlignment="1" applyProtection="1">
      <alignment horizontal="center" vertical="center"/>
      <protection hidden="1"/>
    </xf>
    <xf numFmtId="49" fontId="47" fillId="22" borderId="21" xfId="0" applyNumberFormat="1" applyFont="1" applyFill="1" applyBorder="1" applyAlignment="1" applyProtection="1">
      <alignment horizontal="center" vertical="center" wrapText="1"/>
      <protection hidden="1"/>
    </xf>
    <xf numFmtId="49" fontId="47" fillId="22" borderId="21" xfId="0" applyNumberFormat="1" applyFont="1" applyFill="1" applyBorder="1" applyAlignment="1" applyProtection="1">
      <alignment horizontal="left" vertical="center" wrapText="1"/>
      <protection hidden="1"/>
    </xf>
    <xf numFmtId="4" fontId="47" fillId="22" borderId="21" xfId="0" applyNumberFormat="1" applyFont="1" applyFill="1" applyBorder="1" applyAlignment="1" applyProtection="1">
      <alignment horizontal="right" vertical="center"/>
      <protection hidden="1"/>
    </xf>
    <xf numFmtId="1" fontId="47" fillId="22" borderId="21" xfId="0" applyNumberFormat="1" applyFont="1" applyFill="1" applyBorder="1" applyAlignment="1" applyProtection="1">
      <alignment horizontal="center" vertical="center"/>
      <protection hidden="1"/>
    </xf>
    <xf numFmtId="0" fontId="47" fillId="22" borderId="21" xfId="0" applyFont="1" applyFill="1" applyBorder="1" applyAlignment="1" applyProtection="1">
      <alignment horizontal="center" vertical="center"/>
      <protection hidden="1"/>
    </xf>
    <xf numFmtId="49" fontId="68" fillId="22" borderId="21" xfId="0" applyNumberFormat="1" applyFont="1" applyFill="1" applyBorder="1" applyAlignment="1" applyProtection="1">
      <alignment horizontal="left" vertical="center" wrapText="1"/>
      <protection hidden="1"/>
    </xf>
    <xf numFmtId="49" fontId="47" fillId="0" borderId="21" xfId="0" applyNumberFormat="1" applyFont="1" applyBorder="1" applyAlignment="1" applyProtection="1">
      <alignment horizontal="center" vertical="center"/>
      <protection hidden="1"/>
    </xf>
    <xf numFmtId="49" fontId="47" fillId="22" borderId="21" xfId="0" applyNumberFormat="1" applyFont="1" applyFill="1" applyBorder="1" applyAlignment="1" applyProtection="1">
      <alignment horizontal="left" vertical="center"/>
      <protection hidden="1"/>
    </xf>
    <xf numFmtId="49" fontId="69" fillId="22" borderId="21" xfId="0" applyNumberFormat="1" applyFont="1" applyFill="1" applyBorder="1" applyAlignment="1" applyProtection="1">
      <alignment horizontal="center" vertical="center"/>
      <protection hidden="1"/>
    </xf>
    <xf numFmtId="49" fontId="70" fillId="22" borderId="21" xfId="0" applyNumberFormat="1" applyFont="1" applyFill="1" applyBorder="1" applyAlignment="1" applyProtection="1">
      <alignment horizontal="center" vertical="center"/>
      <protection hidden="1"/>
    </xf>
    <xf numFmtId="49" fontId="71" fillId="22" borderId="21" xfId="0" applyNumberFormat="1" applyFont="1" applyFill="1" applyBorder="1" applyAlignment="1" applyProtection="1">
      <alignment horizontal="center" vertical="center"/>
      <protection hidden="1"/>
    </xf>
    <xf numFmtId="1" fontId="71" fillId="22" borderId="21" xfId="0" applyNumberFormat="1" applyFont="1" applyFill="1" applyBorder="1" applyAlignment="1" applyProtection="1">
      <alignment horizontal="center" vertical="center"/>
      <protection hidden="1"/>
    </xf>
    <xf numFmtId="49" fontId="47" fillId="22" borderId="21" xfId="15" applyNumberFormat="1" applyFont="1" applyFill="1" applyBorder="1" applyAlignment="1" applyProtection="1">
      <alignment horizontal="center" vertical="center"/>
      <protection hidden="1"/>
    </xf>
    <xf numFmtId="0" fontId="64" fillId="0" borderId="21" xfId="27" applyFont="1" applyBorder="1" applyAlignment="1">
      <alignment horizontal="left"/>
    </xf>
    <xf numFmtId="0" fontId="64" fillId="0" borderId="21" xfId="27" applyFont="1" applyBorder="1"/>
    <xf numFmtId="182" fontId="64" fillId="0" borderId="21" xfId="27" applyNumberFormat="1" applyFont="1" applyBorder="1"/>
    <xf numFmtId="0" fontId="64" fillId="0" borderId="21" xfId="27" applyFont="1" applyBorder="1" applyAlignment="1">
      <alignment horizontal="center"/>
    </xf>
    <xf numFmtId="49" fontId="64" fillId="0" borderId="21" xfId="27" applyNumberFormat="1" applyFont="1" applyBorder="1" applyAlignment="1">
      <alignment horizontal="center"/>
    </xf>
    <xf numFmtId="49" fontId="71" fillId="22" borderId="21" xfId="15" applyNumberFormat="1" applyFont="1" applyFill="1" applyBorder="1" applyAlignment="1" applyProtection="1">
      <alignment horizontal="center" vertical="center"/>
      <protection hidden="1"/>
    </xf>
    <xf numFmtId="180" fontId="67" fillId="0" borderId="21" xfId="5" applyNumberFormat="1" applyFont="1" applyBorder="1" applyAlignment="1" applyProtection="1">
      <alignment horizontal="right"/>
      <protection hidden="1"/>
    </xf>
    <xf numFmtId="2" fontId="67" fillId="0" borderId="21" xfId="5" applyNumberFormat="1" applyFont="1" applyBorder="1" applyAlignment="1" applyProtection="1">
      <alignment horizontal="right" vertical="center"/>
      <protection hidden="1"/>
    </xf>
    <xf numFmtId="3" fontId="72" fillId="0" borderId="21" xfId="5" applyNumberFormat="1" applyFont="1" applyBorder="1" applyAlignment="1" applyProtection="1">
      <alignment horizontal="center" vertical="center"/>
      <protection locked="0"/>
    </xf>
    <xf numFmtId="180" fontId="67" fillId="0" borderId="21" xfId="5" applyNumberFormat="1" applyFont="1" applyBorder="1" applyAlignment="1" applyProtection="1">
      <alignment horizontal="right"/>
      <protection locked="0"/>
    </xf>
    <xf numFmtId="164" fontId="64" fillId="0" borderId="21" xfId="15" applyFont="1" applyBorder="1"/>
    <xf numFmtId="164" fontId="64" fillId="0" borderId="21" xfId="15" applyFont="1" applyBorder="1" applyAlignment="1">
      <alignment horizontal="left"/>
    </xf>
    <xf numFmtId="2" fontId="47" fillId="0" borderId="21" xfId="15" applyNumberFormat="1" applyFont="1" applyBorder="1" applyAlignment="1">
      <alignment horizontal="right"/>
    </xf>
    <xf numFmtId="179" fontId="47" fillId="0" borderId="21" xfId="15" applyNumberFormat="1" applyFont="1" applyBorder="1" applyAlignment="1">
      <alignment horizontal="center"/>
    </xf>
    <xf numFmtId="2" fontId="47" fillId="0" borderId="21" xfId="15" applyNumberFormat="1" applyFont="1" applyBorder="1" applyAlignment="1">
      <alignment horizontal="center"/>
    </xf>
    <xf numFmtId="4" fontId="47" fillId="0" borderId="21" xfId="15" applyNumberFormat="1" applyFont="1" applyBorder="1" applyAlignment="1">
      <alignment horizontal="right"/>
    </xf>
    <xf numFmtId="179" fontId="73" fillId="0" borderId="21" xfId="16" applyNumberFormat="1" applyFont="1" applyBorder="1" applyAlignment="1">
      <alignment horizontal="center"/>
    </xf>
    <xf numFmtId="4" fontId="47" fillId="0" borderId="25" xfId="19" applyNumberFormat="1" applyFont="1" applyBorder="1" applyAlignment="1" applyProtection="1">
      <alignment vertical="center"/>
      <protection hidden="1"/>
    </xf>
    <xf numFmtId="179" fontId="47" fillId="0" borderId="21" xfId="19" applyNumberFormat="1" applyFont="1" applyBorder="1" applyAlignment="1" applyProtection="1">
      <alignment vertical="center"/>
      <protection hidden="1"/>
    </xf>
    <xf numFmtId="1" fontId="47" fillId="0" borderId="21" xfId="19" applyNumberFormat="1" applyFont="1" applyBorder="1" applyAlignment="1" applyProtection="1">
      <alignment horizontal="center" vertical="center"/>
      <protection hidden="1"/>
    </xf>
    <xf numFmtId="179" fontId="73" fillId="0" borderId="21" xfId="28" applyNumberFormat="1" applyFont="1" applyBorder="1" applyAlignment="1">
      <alignment horizontal="center"/>
    </xf>
    <xf numFmtId="179" fontId="64" fillId="0" borderId="21" xfId="28" applyNumberFormat="1" applyFont="1" applyBorder="1" applyAlignment="1">
      <alignment horizontal="center"/>
    </xf>
    <xf numFmtId="2" fontId="47" fillId="0" borderId="21" xfId="0" applyNumberFormat="1" applyFont="1" applyBorder="1"/>
    <xf numFmtId="179" fontId="47" fillId="0" borderId="21" xfId="0" applyNumberFormat="1" applyFont="1" applyBorder="1" applyAlignment="1">
      <alignment horizontal="center"/>
    </xf>
    <xf numFmtId="179" fontId="47" fillId="0" borderId="27" xfId="0" applyNumberFormat="1" applyFont="1" applyBorder="1" applyAlignment="1">
      <alignment horizontal="center"/>
    </xf>
    <xf numFmtId="181" fontId="47" fillId="0" borderId="23" xfId="25" applyNumberFormat="1" applyFont="1" applyBorder="1" applyAlignment="1" applyProtection="1">
      <alignment horizontal="right" vertical="center"/>
      <protection hidden="1"/>
    </xf>
    <xf numFmtId="181" fontId="47" fillId="0" borderId="21" xfId="25" applyNumberFormat="1" applyFont="1" applyBorder="1" applyAlignment="1" applyProtection="1">
      <alignment horizontal="right" vertical="center"/>
      <protection hidden="1"/>
    </xf>
    <xf numFmtId="0" fontId="64" fillId="0" borderId="21" xfId="0" applyFont="1" applyBorder="1"/>
    <xf numFmtId="0" fontId="64" fillId="0" borderId="21" xfId="0" applyFont="1" applyBorder="1" applyAlignment="1">
      <alignment horizontal="left"/>
    </xf>
    <xf numFmtId="0" fontId="64" fillId="0" borderId="21" xfId="0" applyFont="1" applyBorder="1" applyAlignment="1">
      <alignment horizontal="center" vertical="center"/>
    </xf>
    <xf numFmtId="0" fontId="64" fillId="0" borderId="27" xfId="0" applyFont="1" applyBorder="1"/>
    <xf numFmtId="164" fontId="41" fillId="2" borderId="28" xfId="5" applyFont="1" applyFill="1" applyBorder="1" applyAlignment="1" applyProtection="1">
      <alignment horizontal="center"/>
    </xf>
    <xf numFmtId="3" fontId="26" fillId="0" borderId="21" xfId="5" applyNumberFormat="1" applyFont="1" applyBorder="1" applyAlignment="1" applyProtection="1">
      <alignment horizontal="center" vertical="center"/>
      <protection locked="0"/>
    </xf>
    <xf numFmtId="0" fontId="63" fillId="0" borderId="21" xfId="0" applyFont="1" applyBorder="1" applyAlignment="1" applyProtection="1">
      <alignment horizontal="center" vertical="top" wrapText="1"/>
      <protection locked="0"/>
    </xf>
    <xf numFmtId="0" fontId="64" fillId="0" borderId="21" xfId="0" applyFont="1" applyBorder="1" applyAlignment="1" applyProtection="1">
      <alignment horizontal="center"/>
      <protection locked="0"/>
    </xf>
    <xf numFmtId="164" fontId="10" fillId="0" borderId="21" xfId="5" applyFont="1" applyBorder="1" applyProtection="1"/>
    <xf numFmtId="173" fontId="12" fillId="0" borderId="1" xfId="5" applyNumberFormat="1" applyFont="1" applyBorder="1" applyAlignment="1" applyProtection="1">
      <alignment horizontal="center"/>
      <protection locked="0"/>
    </xf>
    <xf numFmtId="164" fontId="72" fillId="2" borderId="0" xfId="5" applyFont="1" applyFill="1" applyProtection="1"/>
    <xf numFmtId="49" fontId="47" fillId="22" borderId="21" xfId="0" applyNumberFormat="1" applyFont="1" applyFill="1" applyBorder="1" applyAlignment="1" applyProtection="1">
      <alignment vertical="center" wrapText="1"/>
      <protection hidden="1"/>
    </xf>
    <xf numFmtId="175" fontId="12" fillId="3" borderId="0" xfId="5" applyNumberFormat="1" applyFont="1" applyFill="1" applyProtection="1">
      <protection locked="0"/>
    </xf>
    <xf numFmtId="1" fontId="71" fillId="0" borderId="21" xfId="19" applyNumberFormat="1" applyFont="1" applyBorder="1" applyAlignment="1" applyProtection="1">
      <alignment horizontal="center" vertical="center"/>
      <protection hidden="1"/>
    </xf>
    <xf numFmtId="1" fontId="71" fillId="0" borderId="21" xfId="15" applyNumberFormat="1" applyFont="1" applyBorder="1" applyAlignment="1">
      <alignment horizontal="center"/>
    </xf>
    <xf numFmtId="1" fontId="74" fillId="0" borderId="21" xfId="15" applyNumberFormat="1" applyFont="1" applyBorder="1" applyAlignment="1" applyProtection="1">
      <alignment horizontal="center"/>
      <protection locked="0"/>
    </xf>
    <xf numFmtId="1" fontId="71" fillId="0" borderId="21" xfId="0" applyNumberFormat="1" applyFont="1" applyBorder="1" applyAlignment="1">
      <alignment horizontal="center"/>
    </xf>
    <xf numFmtId="1" fontId="71" fillId="0" borderId="27" xfId="0" applyNumberFormat="1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1" fontId="47" fillId="0" borderId="21" xfId="0" applyNumberFormat="1" applyFont="1" applyBorder="1" applyAlignment="1">
      <alignment horizontal="center"/>
    </xf>
    <xf numFmtId="49" fontId="64" fillId="0" borderId="21" xfId="0" applyNumberFormat="1" applyFont="1" applyBorder="1" applyAlignment="1">
      <alignment horizontal="center"/>
    </xf>
    <xf numFmtId="167" fontId="12" fillId="2" borderId="2" xfId="5" applyNumberFormat="1" applyFont="1" applyFill="1" applyBorder="1" applyAlignment="1" applyProtection="1">
      <alignment horizontal="center"/>
      <protection hidden="1"/>
    </xf>
    <xf numFmtId="167" fontId="12" fillId="2" borderId="12" xfId="5" applyNumberFormat="1" applyFont="1" applyFill="1" applyBorder="1" applyAlignment="1" applyProtection="1">
      <alignment horizontal="center"/>
      <protection hidden="1"/>
    </xf>
    <xf numFmtId="167" fontId="12" fillId="2" borderId="21" xfId="5" applyNumberFormat="1" applyFont="1" applyFill="1" applyBorder="1" applyAlignment="1" applyProtection="1">
      <alignment horizontal="center"/>
      <protection hidden="1"/>
    </xf>
    <xf numFmtId="0" fontId="47" fillId="20" borderId="30" xfId="21" applyFont="1" applyFill="1" applyBorder="1" applyAlignment="1" applyProtection="1">
      <alignment horizontal="center" vertical="center"/>
      <protection locked="0"/>
    </xf>
    <xf numFmtId="0" fontId="47" fillId="20" borderId="31" xfId="21" applyFont="1" applyFill="1" applyBorder="1" applyAlignment="1" applyProtection="1">
      <alignment horizontal="center" vertical="center"/>
      <protection locked="0"/>
    </xf>
    <xf numFmtId="0" fontId="49" fillId="20" borderId="31" xfId="21" applyFont="1" applyFill="1" applyBorder="1" applyAlignment="1" applyProtection="1">
      <alignment horizontal="center" vertical="center"/>
      <protection locked="0"/>
    </xf>
    <xf numFmtId="0" fontId="49" fillId="20" borderId="32" xfId="21" applyFont="1" applyFill="1" applyBorder="1" applyAlignment="1" applyProtection="1">
      <alignment horizontal="center" vertical="center"/>
      <protection locked="0"/>
    </xf>
    <xf numFmtId="179" fontId="12" fillId="0" borderId="21" xfId="5" applyNumberFormat="1" applyFont="1" applyBorder="1" applyAlignment="1" applyProtection="1">
      <alignment horizontal="center"/>
    </xf>
    <xf numFmtId="164" fontId="67" fillId="0" borderId="0" xfId="5" applyFont="1" applyProtection="1"/>
    <xf numFmtId="164" fontId="26" fillId="8" borderId="21" xfId="5" applyFont="1" applyFill="1" applyBorder="1" applyAlignment="1" applyProtection="1">
      <alignment horizontal="center" vertical="center"/>
      <protection locked="0"/>
    </xf>
    <xf numFmtId="164" fontId="12" fillId="8" borderId="21" xfId="5" applyFont="1" applyFill="1" applyBorder="1" applyAlignment="1" applyProtection="1">
      <alignment horizontal="center" vertical="center"/>
      <protection locked="0"/>
    </xf>
    <xf numFmtId="177" fontId="12" fillId="0" borderId="3" xfId="5" applyNumberFormat="1" applyFont="1" applyBorder="1" applyAlignment="1" applyProtection="1">
      <alignment horizontal="center" vertical="center"/>
      <protection hidden="1"/>
    </xf>
    <xf numFmtId="180" fontId="12" fillId="0" borderId="2" xfId="5" applyNumberFormat="1" applyFont="1" applyBorder="1" applyAlignment="1" applyProtection="1">
      <alignment horizontal="right" vertical="center"/>
      <protection hidden="1"/>
    </xf>
    <xf numFmtId="177" fontId="26" fillId="21" borderId="8" xfId="5" applyNumberFormat="1" applyFont="1" applyFill="1" applyBorder="1" applyAlignment="1" applyProtection="1">
      <alignment horizontal="center" vertical="center"/>
      <protection locked="0"/>
    </xf>
    <xf numFmtId="4" fontId="47" fillId="22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5" applyFont="1" applyAlignment="1" applyProtection="1">
      <alignment horizontal="left" vertical="center"/>
      <protection hidden="1"/>
    </xf>
    <xf numFmtId="0" fontId="46" fillId="0" borderId="0" xfId="21" applyFont="1" applyAlignment="1" applyProtection="1">
      <alignment horizontal="left" vertical="center"/>
      <protection hidden="1"/>
    </xf>
    <xf numFmtId="0" fontId="46" fillId="0" borderId="0" xfId="21" applyFont="1" applyAlignment="1" applyProtection="1">
      <alignment vertical="center"/>
      <protection hidden="1"/>
    </xf>
    <xf numFmtId="0" fontId="48" fillId="0" borderId="0" xfId="21" applyFont="1" applyAlignment="1" applyProtection="1">
      <alignment horizontal="center" vertical="center"/>
      <protection hidden="1"/>
    </xf>
    <xf numFmtId="0" fontId="49" fillId="0" borderId="24" xfId="25" applyFont="1" applyBorder="1" applyAlignment="1" applyProtection="1">
      <alignment horizontal="right" vertical="center"/>
      <protection hidden="1"/>
    </xf>
    <xf numFmtId="0" fontId="49" fillId="0" borderId="23" xfId="25" applyFont="1" applyBorder="1" applyAlignment="1" applyProtection="1">
      <alignment horizontal="right" vertical="center"/>
      <protection hidden="1"/>
    </xf>
    <xf numFmtId="0" fontId="49" fillId="0" borderId="24" xfId="25" applyFont="1" applyBorder="1" applyAlignment="1" applyProtection="1">
      <alignment horizontal="left" vertical="center"/>
      <protection hidden="1"/>
    </xf>
    <xf numFmtId="0" fontId="49" fillId="0" borderId="25" xfId="25" applyFont="1" applyBorder="1" applyAlignment="1" applyProtection="1">
      <alignment horizontal="left" vertical="center"/>
      <protection hidden="1"/>
    </xf>
    <xf numFmtId="0" fontId="49" fillId="0" borderId="23" xfId="25" applyFont="1" applyBorder="1" applyAlignment="1" applyProtection="1">
      <alignment horizontal="left" vertical="center"/>
      <protection hidden="1"/>
    </xf>
    <xf numFmtId="0" fontId="50" fillId="0" borderId="24" xfId="25" applyFont="1" applyBorder="1" applyAlignment="1" applyProtection="1">
      <alignment horizontal="center" vertical="center"/>
      <protection hidden="1"/>
    </xf>
    <xf numFmtId="0" fontId="50" fillId="0" borderId="23" xfId="25" applyFont="1" applyBorder="1" applyAlignment="1" applyProtection="1">
      <alignment horizontal="center" vertical="center"/>
      <protection hidden="1"/>
    </xf>
    <xf numFmtId="165" fontId="12" fillId="2" borderId="1" xfId="5" applyNumberFormat="1" applyFont="1" applyFill="1" applyBorder="1" applyAlignment="1" applyProtection="1">
      <alignment horizontal="center" vertical="center"/>
      <protection hidden="1"/>
    </xf>
    <xf numFmtId="49" fontId="4" fillId="8" borderId="1" xfId="5" applyNumberFormat="1" applyFont="1" applyFill="1" applyBorder="1" applyAlignment="1" applyProtection="1">
      <alignment horizontal="center" vertical="center"/>
      <protection locked="0"/>
    </xf>
    <xf numFmtId="165" fontId="26" fillId="2" borderId="5" xfId="5" applyNumberFormat="1" applyFont="1" applyFill="1" applyBorder="1" applyAlignment="1" applyProtection="1">
      <alignment horizontal="center"/>
      <protection hidden="1"/>
    </xf>
    <xf numFmtId="166" fontId="26" fillId="2" borderId="5" xfId="5" applyNumberFormat="1" applyFont="1" applyFill="1" applyBorder="1" applyAlignment="1" applyProtection="1">
      <alignment horizontal="center"/>
      <protection hidden="1"/>
    </xf>
    <xf numFmtId="164" fontId="23" fillId="3" borderId="0" xfId="5" applyFont="1" applyFill="1" applyAlignment="1" applyProtection="1">
      <alignment horizontal="center" vertical="center"/>
      <protection hidden="1"/>
    </xf>
    <xf numFmtId="167" fontId="26" fillId="4" borderId="1" xfId="5" applyNumberFormat="1" applyFont="1" applyFill="1" applyBorder="1" applyAlignment="1" applyProtection="1">
      <alignment horizontal="center"/>
      <protection hidden="1"/>
    </xf>
    <xf numFmtId="167" fontId="26" fillId="5" borderId="1" xfId="5" applyNumberFormat="1" applyFont="1" applyFill="1" applyBorder="1" applyAlignment="1" applyProtection="1">
      <alignment horizontal="center"/>
      <protection hidden="1"/>
    </xf>
    <xf numFmtId="167" fontId="22" fillId="6" borderId="1" xfId="5" applyNumberFormat="1" applyFont="1" applyFill="1" applyBorder="1" applyAlignment="1" applyProtection="1">
      <alignment horizontal="center" vertical="center"/>
      <protection hidden="1"/>
    </xf>
    <xf numFmtId="164" fontId="27" fillId="7" borderId="1" xfId="5" applyFont="1" applyFill="1" applyBorder="1" applyAlignment="1" applyProtection="1">
      <alignment horizontal="center" vertical="center" textRotation="90"/>
      <protection hidden="1"/>
    </xf>
    <xf numFmtId="164" fontId="27" fillId="7" borderId="3" xfId="5" applyFont="1" applyFill="1" applyBorder="1" applyAlignment="1" applyProtection="1">
      <alignment horizontal="center" vertical="center" textRotation="90"/>
      <protection hidden="1"/>
    </xf>
    <xf numFmtId="166" fontId="22" fillId="2" borderId="3" xfId="5" applyNumberFormat="1" applyFont="1" applyFill="1" applyBorder="1" applyAlignment="1" applyProtection="1">
      <alignment horizontal="center" vertical="center"/>
      <protection hidden="1"/>
    </xf>
    <xf numFmtId="166" fontId="22" fillId="2" borderId="14" xfId="5" applyNumberFormat="1" applyFont="1" applyFill="1" applyBorder="1" applyAlignment="1" applyProtection="1">
      <alignment horizontal="center" vertical="center"/>
      <protection hidden="1"/>
    </xf>
    <xf numFmtId="0" fontId="62" fillId="0" borderId="29" xfId="0" applyFont="1" applyBorder="1" applyAlignment="1" applyProtection="1">
      <alignment horizontal="center" vertical="center"/>
      <protection hidden="1"/>
    </xf>
    <xf numFmtId="0" fontId="62" fillId="0" borderId="23" xfId="0" applyFont="1" applyBorder="1" applyAlignment="1" applyProtection="1">
      <alignment horizontal="center" vertical="center"/>
      <protection hidden="1"/>
    </xf>
    <xf numFmtId="164" fontId="12" fillId="2" borderId="1" xfId="13" applyFont="1" applyFill="1" applyBorder="1" applyAlignment="1" applyProtection="1">
      <alignment horizontal="left"/>
    </xf>
    <xf numFmtId="164" fontId="30" fillId="8" borderId="7" xfId="20" applyFont="1" applyFill="1" applyBorder="1" applyAlignment="1" applyProtection="1">
      <alignment horizontal="center" vertical="center" wrapText="1"/>
    </xf>
    <xf numFmtId="164" fontId="29" fillId="2" borderId="2" xfId="20" applyFont="1" applyFill="1" applyBorder="1" applyAlignment="1" applyProtection="1">
      <alignment horizontal="left"/>
    </xf>
    <xf numFmtId="164" fontId="30" fillId="8" borderId="1" xfId="20" applyFont="1" applyFill="1" applyBorder="1" applyAlignment="1" applyProtection="1">
      <alignment horizontal="left"/>
      <protection locked="0"/>
    </xf>
    <xf numFmtId="164" fontId="5" fillId="2" borderId="7" xfId="20" applyFont="1" applyFill="1" applyBorder="1" applyAlignment="1" applyProtection="1">
      <alignment horizontal="center" vertical="center" textRotation="180"/>
    </xf>
    <xf numFmtId="164" fontId="5" fillId="2" borderId="7" xfId="20" applyFont="1" applyFill="1" applyBorder="1" applyAlignment="1" applyProtection="1">
      <alignment horizontal="center" vertical="center" textRotation="180" wrapText="1"/>
    </xf>
    <xf numFmtId="164" fontId="33" fillId="2" borderId="7" xfId="20" applyFont="1" applyFill="1" applyBorder="1" applyAlignment="1" applyProtection="1">
      <alignment horizontal="center" vertical="center" textRotation="180" wrapText="1"/>
    </xf>
    <xf numFmtId="0" fontId="0" fillId="2" borderId="0" xfId="0" applyFill="1"/>
    <xf numFmtId="164" fontId="36" fillId="2" borderId="13" xfId="5" applyFont="1" applyFill="1" applyBorder="1" applyAlignment="1" applyProtection="1">
      <alignment horizontal="center" vertical="center" wrapText="1"/>
    </xf>
    <xf numFmtId="164" fontId="35" fillId="9" borderId="0" xfId="5" applyFont="1" applyFill="1" applyAlignment="1" applyProtection="1">
      <alignment horizontal="center"/>
    </xf>
    <xf numFmtId="164" fontId="25" fillId="10" borderId="0" xfId="5" applyFont="1" applyFill="1" applyAlignment="1" applyProtection="1">
      <alignment horizontal="center" vertical="center"/>
    </xf>
    <xf numFmtId="164" fontId="25" fillId="2" borderId="0" xfId="5" applyFont="1" applyFill="1" applyAlignment="1" applyProtection="1">
      <alignment horizontal="left" vertical="center"/>
    </xf>
    <xf numFmtId="0" fontId="0" fillId="0" borderId="0" xfId="0"/>
    <xf numFmtId="0" fontId="0" fillId="0" borderId="4" xfId="0" applyBorder="1"/>
    <xf numFmtId="0" fontId="0" fillId="15" borderId="0" xfId="0" applyFill="1" applyAlignment="1">
      <alignment horizontal="center"/>
    </xf>
    <xf numFmtId="0" fontId="0" fillId="4" borderId="0" xfId="0" applyFill="1" applyAlignment="1">
      <alignment horizontal="center"/>
    </xf>
    <xf numFmtId="167" fontId="26" fillId="14" borderId="1" xfId="5" applyNumberFormat="1" applyFont="1" applyFill="1" applyBorder="1" applyAlignment="1" applyProtection="1">
      <alignment horizontal="center"/>
    </xf>
    <xf numFmtId="164" fontId="26" fillId="2" borderId="0" xfId="5" applyFont="1" applyFill="1" applyAlignment="1" applyProtection="1">
      <alignment horizontal="right" vertical="center"/>
      <protection hidden="1"/>
    </xf>
    <xf numFmtId="164" fontId="26" fillId="2" borderId="8" xfId="5" applyFont="1" applyFill="1" applyBorder="1" applyAlignment="1" applyProtection="1">
      <alignment horizontal="center" vertical="center"/>
    </xf>
    <xf numFmtId="175" fontId="26" fillId="18" borderId="0" xfId="5" applyNumberFormat="1" applyFont="1" applyFill="1" applyAlignment="1" applyProtection="1">
      <alignment horizontal="center" vertical="center"/>
    </xf>
    <xf numFmtId="166" fontId="26" fillId="2" borderId="6" xfId="5" applyNumberFormat="1" applyFont="1" applyFill="1" applyBorder="1" applyAlignment="1" applyProtection="1">
      <alignment horizontal="left" vertical="center"/>
      <protection locked="0"/>
    </xf>
    <xf numFmtId="164" fontId="39" fillId="2" borderId="0" xfId="5" applyFont="1" applyFill="1" applyProtection="1"/>
    <xf numFmtId="164" fontId="40" fillId="2" borderId="0" xfId="5" applyFont="1" applyFill="1" applyAlignment="1" applyProtection="1">
      <alignment horizontal="left" vertical="center" wrapText="1"/>
    </xf>
    <xf numFmtId="164" fontId="38" fillId="2" borderId="0" xfId="5" applyFont="1" applyFill="1" applyAlignment="1" applyProtection="1">
      <alignment vertical="center"/>
    </xf>
  </cellXfs>
  <cellStyles count="29">
    <cellStyle name="cf1" xfId="1" xr:uid="{00000000-0005-0000-0000-000000000000}"/>
    <cellStyle name="cf2" xfId="2" xr:uid="{00000000-0005-0000-0000-000001000000}"/>
    <cellStyle name="ConditionalStyle_11" xfId="3" xr:uid="{00000000-0005-0000-0000-000002000000}"/>
    <cellStyle name="Excel Built-in Hyperlink" xfId="4" xr:uid="{00000000-0005-0000-0000-000003000000}"/>
    <cellStyle name="Excel Built-in Normal" xfId="5" xr:uid="{00000000-0005-0000-0000-000004000000}"/>
    <cellStyle name="Excel Built-in Normal 2" xfId="21" xr:uid="{5CB76F00-234C-481F-B571-49478488B30A}"/>
    <cellStyle name="Heading" xfId="6" xr:uid="{00000000-0005-0000-0000-000005000000}"/>
    <cellStyle name="Heading1" xfId="7" xr:uid="{00000000-0005-0000-0000-000006000000}"/>
    <cellStyle name="Komma" xfId="24" builtinId="3"/>
    <cellStyle name="Link" xfId="23" builtinId="8"/>
    <cellStyle name="Prozent 2" xfId="8" xr:uid="{00000000-0005-0000-0000-000007000000}"/>
    <cellStyle name="Result" xfId="9" xr:uid="{00000000-0005-0000-0000-000008000000}"/>
    <cellStyle name="Result2" xfId="10" xr:uid="{00000000-0005-0000-0000-000009000000}"/>
    <cellStyle name="Standard" xfId="0" builtinId="0" customBuiltin="1"/>
    <cellStyle name="Standard 11" xfId="25" xr:uid="{25793E41-A86E-456E-9AEB-6B98A790F690}"/>
    <cellStyle name="Standard 2" xfId="13" xr:uid="{00000000-0005-0000-0000-00000B000000}"/>
    <cellStyle name="Standard 2 2" xfId="27" xr:uid="{075E512A-886C-4AD6-BAC0-FC57185C6A66}"/>
    <cellStyle name="Standard 2 3" xfId="14" xr:uid="{00000000-0005-0000-0000-00000C000000}"/>
    <cellStyle name="Standard 3" xfId="22" xr:uid="{32101039-317C-4CB3-96DF-8494B378F469}"/>
    <cellStyle name="Standard 3 2" xfId="26" xr:uid="{59491CDD-0337-4DAB-8ED7-821BB4A59950}"/>
    <cellStyle name="Standard 3 3" xfId="15" xr:uid="{00000000-0005-0000-0000-00000D000000}"/>
    <cellStyle name="Standard 4" xfId="16" xr:uid="{00000000-0005-0000-0000-00000E000000}"/>
    <cellStyle name="Standard 4 2" xfId="17" xr:uid="{00000000-0005-0000-0000-00000F000000}"/>
    <cellStyle name="Standard 4 2 2" xfId="28" xr:uid="{5066B407-8D58-40F5-A437-4E4B7BDD5E00}"/>
    <cellStyle name="Standard 4 3" xfId="18" xr:uid="{00000000-0005-0000-0000-000010000000}"/>
    <cellStyle name="Standard 7" xfId="19" xr:uid="{00000000-0005-0000-0000-000011000000}"/>
    <cellStyle name="Standard_021_Los_1" xfId="11" xr:uid="{00000000-0005-0000-0000-000012000000}"/>
    <cellStyle name="Standard_021_Los_1 2" xfId="12" xr:uid="{00000000-0005-0000-0000-000013000000}"/>
    <cellStyle name="Standard_Mappe2" xfId="20" xr:uid="{00000000-0005-0000-0000-000015000000}"/>
  </cellStyles>
  <dxfs count="4">
    <dxf>
      <numFmt numFmtId="2" formatCode="0.00"/>
    </dxf>
    <dxf>
      <font>
        <b/>
        <color rgb="FFFF0000"/>
        <family val="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chbauamt@fellbach.de" TargetMode="External"/><Relationship Id="rId1" Type="http://schemas.openxmlformats.org/officeDocument/2006/relationships/hyperlink" Target="mailto:hochbauamt@fellbach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56"/>
  <sheetViews>
    <sheetView tabSelected="1" workbookViewId="0">
      <selection activeCell="H32" sqref="H32"/>
    </sheetView>
  </sheetViews>
  <sheetFormatPr baseColWidth="10" defaultRowHeight="15.75" x14ac:dyDescent="0.2"/>
  <cols>
    <col min="1" max="1" width="7.375" style="8" customWidth="1"/>
    <col min="2" max="2" width="8.625" style="1" customWidth="1"/>
    <col min="3" max="3" width="15.125" style="1" customWidth="1"/>
    <col min="4" max="4" width="11" style="10" customWidth="1"/>
    <col min="5" max="6" width="10.625" style="10" customWidth="1"/>
    <col min="7" max="7" width="11.5" style="10" customWidth="1"/>
    <col min="8" max="8" width="15.625" style="10" customWidth="1"/>
    <col min="9" max="9" width="11.875" style="1" customWidth="1"/>
    <col min="10" max="1024" width="10.625" style="1" customWidth="1"/>
    <col min="1025" max="1025" width="11" customWidth="1"/>
  </cols>
  <sheetData>
    <row r="1" spans="1:9" ht="25.5" x14ac:dyDescent="0.2">
      <c r="A1" s="402" t="s">
        <v>363</v>
      </c>
      <c r="B1" s="402"/>
      <c r="C1" s="402"/>
      <c r="D1" s="402"/>
      <c r="E1" s="402"/>
      <c r="F1" s="402"/>
      <c r="G1" s="402"/>
      <c r="H1" s="402"/>
      <c r="I1" s="402"/>
    </row>
    <row r="2" spans="1:9" ht="25.5" x14ac:dyDescent="0.2">
      <c r="A2" s="2" t="s">
        <v>543</v>
      </c>
      <c r="B2" s="2"/>
      <c r="C2" s="2"/>
      <c r="D2" s="2"/>
      <c r="E2" s="2"/>
      <c r="F2" s="2"/>
      <c r="G2" s="2"/>
      <c r="H2" s="2"/>
    </row>
    <row r="3" spans="1:9" ht="25.5" x14ac:dyDescent="0.2">
      <c r="A3" s="2"/>
      <c r="B3" s="2"/>
      <c r="C3" s="2"/>
      <c r="D3" s="2"/>
      <c r="E3" s="2"/>
      <c r="F3" s="2"/>
      <c r="G3" s="2"/>
      <c r="H3" s="2"/>
    </row>
    <row r="4" spans="1:9" x14ac:dyDescent="0.2">
      <c r="A4" s="3"/>
      <c r="B4" s="4"/>
      <c r="C4" s="4"/>
      <c r="D4" s="5"/>
      <c r="E4" s="5"/>
      <c r="F4" s="5"/>
      <c r="G4" s="5"/>
      <c r="H4" s="5"/>
    </row>
    <row r="5" spans="1:9" x14ac:dyDescent="0.2">
      <c r="A5" s="3" t="s">
        <v>0</v>
      </c>
      <c r="B5" s="4"/>
      <c r="C5" s="6" t="s">
        <v>1</v>
      </c>
      <c r="D5" s="7"/>
      <c r="E5" s="7"/>
      <c r="F5" s="7"/>
      <c r="G5" s="7"/>
      <c r="H5" s="5"/>
    </row>
    <row r="6" spans="1:9" x14ac:dyDescent="0.2">
      <c r="C6" s="6" t="s">
        <v>2</v>
      </c>
      <c r="D6" s="7"/>
      <c r="E6" s="7"/>
      <c r="F6" s="7"/>
      <c r="G6" s="7"/>
      <c r="H6" s="5"/>
    </row>
    <row r="7" spans="1:9" x14ac:dyDescent="0.2">
      <c r="A7" s="3" t="s">
        <v>3</v>
      </c>
      <c r="B7" s="4"/>
      <c r="C7" s="6" t="s">
        <v>4</v>
      </c>
      <c r="D7" s="7"/>
      <c r="E7" s="7"/>
      <c r="F7" s="7"/>
      <c r="G7" s="7"/>
      <c r="H7" s="5"/>
    </row>
    <row r="8" spans="1:9" x14ac:dyDescent="0.2">
      <c r="A8" s="3" t="s">
        <v>5</v>
      </c>
      <c r="B8" s="4"/>
      <c r="C8" s="6" t="s">
        <v>6</v>
      </c>
      <c r="D8" s="7"/>
      <c r="E8" s="7"/>
      <c r="F8" s="7"/>
      <c r="G8" s="7"/>
      <c r="H8" s="5"/>
    </row>
    <row r="9" spans="1:9" x14ac:dyDescent="0.2">
      <c r="A9" s="3"/>
      <c r="B9" s="4"/>
      <c r="C9" s="6"/>
      <c r="D9" s="7"/>
      <c r="E9" s="7"/>
      <c r="F9" s="7"/>
      <c r="G9" s="7"/>
      <c r="H9" s="5"/>
    </row>
    <row r="10" spans="1:9" x14ac:dyDescent="0.2">
      <c r="A10" s="3"/>
      <c r="B10" s="4"/>
      <c r="D10" s="7"/>
      <c r="E10" s="1"/>
      <c r="F10" s="7"/>
      <c r="G10" s="7"/>
      <c r="H10" s="5"/>
    </row>
    <row r="11" spans="1:9" x14ac:dyDescent="0.2">
      <c r="A11" s="3"/>
      <c r="B11" s="4"/>
      <c r="C11" s="6"/>
      <c r="D11" s="9"/>
      <c r="F11" s="11"/>
      <c r="G11" s="7"/>
      <c r="H11" s="5"/>
    </row>
    <row r="12" spans="1:9" x14ac:dyDescent="0.2">
      <c r="A12" s="3" t="s">
        <v>7</v>
      </c>
      <c r="B12" s="4"/>
      <c r="C12" s="11" t="s">
        <v>422</v>
      </c>
      <c r="D12"/>
      <c r="E12" s="11" t="s">
        <v>424</v>
      </c>
      <c r="F12" s="11"/>
      <c r="G12" s="7"/>
      <c r="H12" s="5"/>
    </row>
    <row r="13" spans="1:9" x14ac:dyDescent="0.2">
      <c r="A13" s="3" t="s">
        <v>8</v>
      </c>
      <c r="B13" s="4"/>
      <c r="C13" s="11" t="s">
        <v>419</v>
      </c>
      <c r="D13" s="7"/>
      <c r="E13" s="11" t="s">
        <v>423</v>
      </c>
      <c r="F13" s="11"/>
      <c r="G13" s="7"/>
      <c r="H13" s="5"/>
    </row>
    <row r="14" spans="1:9" x14ac:dyDescent="0.2">
      <c r="A14" s="3" t="s">
        <v>9</v>
      </c>
      <c r="B14" s="4"/>
      <c r="C14" s="262" t="s">
        <v>420</v>
      </c>
      <c r="D14" s="6"/>
      <c r="E14" s="267" t="s">
        <v>420</v>
      </c>
      <c r="G14" s="7"/>
      <c r="H14" s="5"/>
    </row>
    <row r="15" spans="1:9" x14ac:dyDescent="0.2">
      <c r="A15" s="3"/>
      <c r="B15" s="4"/>
      <c r="C15" s="12"/>
      <c r="D15" s="12"/>
      <c r="E15" s="13"/>
      <c r="F15" s="7"/>
      <c r="G15" s="7"/>
      <c r="H15" s="5"/>
    </row>
    <row r="16" spans="1:9" ht="20.100000000000001" customHeight="1" x14ac:dyDescent="0.2">
      <c r="A16" s="3"/>
      <c r="B16" s="4"/>
      <c r="C16" s="4"/>
      <c r="D16" s="5"/>
      <c r="E16" s="5"/>
      <c r="F16" s="5"/>
      <c r="G16" s="5"/>
      <c r="H16" s="14"/>
    </row>
    <row r="17" spans="1:17" ht="18" x14ac:dyDescent="0.2">
      <c r="A17" s="15" t="s">
        <v>10</v>
      </c>
      <c r="B17" s="4"/>
      <c r="C17" s="4"/>
      <c r="D17" s="5" t="s">
        <v>11</v>
      </c>
      <c r="E17" s="16" t="s">
        <v>11</v>
      </c>
      <c r="F17" s="17" t="s">
        <v>11</v>
      </c>
      <c r="G17" s="17"/>
      <c r="H17" s="5"/>
    </row>
    <row r="18" spans="1:17" ht="18" x14ac:dyDescent="0.2">
      <c r="A18" s="15" t="s">
        <v>12</v>
      </c>
      <c r="B18" s="4"/>
      <c r="C18" s="4"/>
      <c r="D18" s="18">
        <v>45443</v>
      </c>
      <c r="E18" s="7" t="s">
        <v>13</v>
      </c>
      <c r="G18" s="19"/>
      <c r="H18" s="5"/>
    </row>
    <row r="19" spans="1:17" ht="15.75" customHeight="1" x14ac:dyDescent="0.2">
      <c r="A19" s="3"/>
      <c r="B19" s="4"/>
      <c r="C19" s="4"/>
      <c r="D19" s="3"/>
      <c r="E19" s="5"/>
      <c r="F19" s="5"/>
      <c r="G19" s="5"/>
      <c r="H19" s="20"/>
    </row>
    <row r="20" spans="1:17" x14ac:dyDescent="0.2">
      <c r="A20" s="3" t="s">
        <v>14</v>
      </c>
      <c r="B20" s="4"/>
      <c r="C20" s="4"/>
      <c r="D20" s="5"/>
      <c r="E20" s="5"/>
      <c r="F20" s="5"/>
      <c r="G20" s="5"/>
      <c r="H20" s="5"/>
      <c r="J20" s="1" t="s">
        <v>11</v>
      </c>
    </row>
    <row r="21" spans="1:17" x14ac:dyDescent="0.2">
      <c r="A21" s="3" t="s">
        <v>15</v>
      </c>
      <c r="B21" s="4"/>
      <c r="C21" s="4"/>
      <c r="D21" s="5"/>
      <c r="E21" s="5"/>
      <c r="F21" s="5"/>
      <c r="G21" s="5"/>
      <c r="H21" s="17"/>
    </row>
    <row r="22" spans="1:17" x14ac:dyDescent="0.2">
      <c r="A22" s="3"/>
      <c r="B22" s="4"/>
      <c r="C22" s="4"/>
      <c r="D22" s="5"/>
      <c r="E22" s="5"/>
      <c r="F22" s="5"/>
      <c r="G22" s="5"/>
      <c r="H22" s="17"/>
    </row>
    <row r="23" spans="1:17" x14ac:dyDescent="0.2">
      <c r="A23" s="3" t="s">
        <v>16</v>
      </c>
      <c r="B23" s="4"/>
      <c r="C23" s="4"/>
      <c r="D23" s="5"/>
      <c r="E23" s="5"/>
      <c r="F23" s="5"/>
      <c r="G23" s="5"/>
      <c r="H23" s="19"/>
    </row>
    <row r="24" spans="1:17" x14ac:dyDescent="0.2">
      <c r="A24" s="3"/>
      <c r="B24" s="4"/>
      <c r="C24" s="4"/>
      <c r="D24" s="5"/>
      <c r="E24" s="5"/>
      <c r="F24" s="5"/>
      <c r="G24" s="5"/>
      <c r="H24" s="19"/>
      <c r="I24" s="19"/>
    </row>
    <row r="25" spans="1:17" x14ac:dyDescent="0.2">
      <c r="A25" s="11" t="s">
        <v>17</v>
      </c>
      <c r="B25" s="21"/>
      <c r="C25" s="21"/>
      <c r="D25" s="7"/>
      <c r="E25" s="7"/>
      <c r="F25" s="7"/>
      <c r="G25" s="7"/>
      <c r="H25" s="22"/>
      <c r="I25" s="19"/>
    </row>
    <row r="26" spans="1:17" x14ac:dyDescent="0.2">
      <c r="A26" s="11" t="s">
        <v>418</v>
      </c>
      <c r="B26" s="21"/>
      <c r="C26" s="21"/>
      <c r="D26" s="7"/>
      <c r="E26" s="7"/>
      <c r="F26" s="7"/>
      <c r="G26" s="7"/>
      <c r="H26" s="22"/>
      <c r="I26" s="19"/>
    </row>
    <row r="27" spans="1:17" x14ac:dyDescent="0.2">
      <c r="A27" s="11" t="s">
        <v>18</v>
      </c>
      <c r="B27" s="21"/>
      <c r="C27" s="21"/>
      <c r="D27" s="7"/>
      <c r="E27" s="7"/>
      <c r="F27" s="7"/>
      <c r="G27" s="7"/>
      <c r="H27" s="22"/>
      <c r="I27" s="19"/>
    </row>
    <row r="28" spans="1:17" x14ac:dyDescent="0.2">
      <c r="A28" s="11"/>
      <c r="B28" s="21"/>
      <c r="C28" s="21"/>
      <c r="D28" s="7"/>
      <c r="E28" s="7"/>
      <c r="F28" s="7"/>
      <c r="G28" s="7"/>
      <c r="H28" s="22"/>
    </row>
    <row r="29" spans="1:17" ht="18" x14ac:dyDescent="0.2">
      <c r="A29" s="15" t="s">
        <v>19</v>
      </c>
      <c r="B29" s="4"/>
      <c r="C29" s="4"/>
      <c r="D29" s="6" t="s">
        <v>421</v>
      </c>
      <c r="E29" s="5"/>
      <c r="F29" s="5"/>
      <c r="G29" s="5"/>
      <c r="H29" s="5"/>
    </row>
    <row r="31" spans="1:17" ht="18" x14ac:dyDescent="0.2">
      <c r="A31" s="15" t="s">
        <v>20</v>
      </c>
      <c r="B31" s="4"/>
      <c r="C31" s="4"/>
      <c r="D31" s="18" t="s">
        <v>496</v>
      </c>
      <c r="E31" s="11"/>
    </row>
    <row r="32" spans="1:17" ht="18" x14ac:dyDescent="0.2">
      <c r="A32" s="23"/>
      <c r="B32" s="24"/>
      <c r="C32" s="6"/>
      <c r="D32" s="6"/>
      <c r="E32" s="6"/>
      <c r="F32" s="6"/>
      <c r="G32" s="6"/>
      <c r="H32" s="6"/>
      <c r="I32" s="25"/>
      <c r="J32" s="10"/>
      <c r="K32" s="10"/>
      <c r="L32" s="10"/>
      <c r="M32" s="10"/>
      <c r="N32" s="25"/>
      <c r="O32" s="25"/>
      <c r="Q32" s="8"/>
    </row>
    <row r="33" spans="1:17" ht="8.25" customHeight="1" x14ac:dyDescent="0.2">
      <c r="A33" s="23"/>
      <c r="B33" s="6"/>
      <c r="C33" s="6"/>
      <c r="D33" s="6"/>
      <c r="E33" s="6"/>
      <c r="F33" s="6"/>
      <c r="G33" s="6"/>
      <c r="H33" s="6"/>
      <c r="I33" s="25"/>
      <c r="J33" s="10"/>
      <c r="K33" s="10"/>
      <c r="L33" s="10"/>
      <c r="M33" s="10"/>
      <c r="N33" s="25"/>
      <c r="O33" s="25"/>
      <c r="Q33" s="8"/>
    </row>
    <row r="34" spans="1:17" x14ac:dyDescent="0.2">
      <c r="A34" s="5"/>
      <c r="B34" s="264" t="s">
        <v>544</v>
      </c>
      <c r="C34" s="264" t="str">
        <f>Objektübersicht!C8</f>
        <v>Rathaus, Marktplatz 1,  70734 Fellbach</v>
      </c>
      <c r="D34" s="324"/>
      <c r="E34" s="11"/>
      <c r="F34" s="11"/>
      <c r="G34" s="7"/>
      <c r="H34" s="7"/>
      <c r="J34" s="3"/>
    </row>
    <row r="35" spans="1:17" x14ac:dyDescent="0.2">
      <c r="A35" s="5"/>
      <c r="B35" s="264"/>
      <c r="C35" s="264" t="str">
        <f>Objektübersicht!C9</f>
        <v>Rathaus, I-Punkt, Marktplatz 1,  70734 Fellbach</v>
      </c>
      <c r="D35" s="324"/>
      <c r="E35" s="11"/>
      <c r="F35" s="11"/>
      <c r="G35" s="7"/>
      <c r="H35" s="7"/>
      <c r="J35" s="3"/>
    </row>
    <row r="36" spans="1:17" ht="15.75" customHeight="1" x14ac:dyDescent="0.2">
      <c r="A36" s="5"/>
      <c r="B36" s="266"/>
      <c r="C36" s="264" t="str">
        <f>Objektübersicht!C10</f>
        <v>Verwaltungsstelle, Cannstatter Straße 40,  70734 Fellbach</v>
      </c>
      <c r="D36" s="324"/>
      <c r="E36" s="26"/>
      <c r="F36" s="26"/>
      <c r="G36" s="26"/>
      <c r="H36" s="26"/>
      <c r="J36" s="3"/>
    </row>
    <row r="37" spans="1:17" ht="15.75" customHeight="1" x14ac:dyDescent="0.2">
      <c r="A37" s="5"/>
      <c r="B37" s="265"/>
      <c r="C37" s="264" t="str">
        <f>Objektübersicht!C11</f>
        <v>Verwaltungsstelle, Hintere Straße 16,  70734 Fellbach</v>
      </c>
      <c r="D37" s="324"/>
      <c r="E37" s="26"/>
      <c r="F37" s="26"/>
      <c r="G37" s="26"/>
      <c r="H37" s="26"/>
      <c r="J37" s="3"/>
    </row>
    <row r="38" spans="1:17" ht="15.75" customHeight="1" x14ac:dyDescent="0.2">
      <c r="A38" s="5"/>
      <c r="B38" s="265"/>
      <c r="C38" s="264" t="str">
        <f>Objektübersicht!C12</f>
        <v>Wohncity, Gerhart-Hauptmann-Straße 17,  70734 Fellbach</v>
      </c>
      <c r="D38" s="324"/>
      <c r="E38" s="26"/>
      <c r="F38" s="26"/>
      <c r="G38" s="26"/>
      <c r="H38" s="26"/>
      <c r="J38" s="3"/>
    </row>
    <row r="39" spans="1:17" ht="15.75" customHeight="1" x14ac:dyDescent="0.2">
      <c r="A39" s="5"/>
      <c r="B39" s="264"/>
      <c r="C39" s="264" t="str">
        <f>Objektübersicht!C13</f>
        <v>Verwaltung Stadtmarketing, Hirschstraße 3,  70734 Fellbach</v>
      </c>
      <c r="D39" s="324"/>
      <c r="E39" s="26"/>
      <c r="F39" s="26"/>
      <c r="G39" s="26"/>
      <c r="H39" s="26"/>
      <c r="J39" s="3"/>
    </row>
    <row r="40" spans="1:17" ht="15.75" customHeight="1" x14ac:dyDescent="0.2">
      <c r="A40" s="5"/>
      <c r="B40" s="265"/>
      <c r="C40" s="264" t="str">
        <f>Objektübersicht!C14</f>
        <v>Stadtmuseum Fellbach, Hintere Straße 26, 70734 Fellbach</v>
      </c>
      <c r="D40" s="324"/>
      <c r="E40" s="26"/>
      <c r="F40" s="26"/>
      <c r="G40" s="26"/>
      <c r="H40" s="26"/>
      <c r="J40" s="3"/>
    </row>
    <row r="41" spans="1:17" ht="9" customHeight="1" x14ac:dyDescent="0.2">
      <c r="A41" s="27"/>
      <c r="B41" s="27"/>
      <c r="C41" s="27"/>
      <c r="D41" s="27"/>
      <c r="E41" s="27"/>
      <c r="F41" s="27"/>
      <c r="G41" s="27"/>
      <c r="H41" s="29"/>
      <c r="J41" s="3"/>
    </row>
    <row r="42" spans="1:17" x14ac:dyDescent="0.2">
      <c r="B42" s="11" t="s">
        <v>21</v>
      </c>
      <c r="C42" s="3"/>
      <c r="D42" s="5"/>
      <c r="E42" s="5"/>
      <c r="F42" s="28"/>
      <c r="G42" s="29"/>
      <c r="H42" s="29"/>
      <c r="J42" s="3"/>
    </row>
    <row r="43" spans="1:17" x14ac:dyDescent="0.2">
      <c r="B43" s="3" t="s">
        <v>22</v>
      </c>
      <c r="C43" s="3"/>
      <c r="D43" s="5"/>
      <c r="E43" s="5"/>
      <c r="F43" s="28"/>
      <c r="G43" s="29"/>
      <c r="H43" s="29"/>
      <c r="J43" s="3"/>
    </row>
    <row r="44" spans="1:17" ht="9" customHeight="1" x14ac:dyDescent="0.2">
      <c r="A44" s="23"/>
      <c r="B44" s="6"/>
      <c r="C44" s="6"/>
      <c r="D44" s="6"/>
      <c r="E44" s="6"/>
      <c r="F44" s="6"/>
      <c r="G44" s="6"/>
      <c r="H44" s="6" t="s">
        <v>11</v>
      </c>
      <c r="I44" s="25"/>
      <c r="J44" s="3"/>
    </row>
    <row r="45" spans="1:17" ht="15.75" customHeight="1" x14ac:dyDescent="0.2">
      <c r="A45" s="5"/>
      <c r="B45" s="3" t="s">
        <v>23</v>
      </c>
      <c r="C45" s="3"/>
      <c r="D45" s="5"/>
      <c r="E45" s="5"/>
      <c r="F45" s="3"/>
      <c r="G45" s="29"/>
      <c r="H45" s="29"/>
      <c r="J45" s="3"/>
    </row>
    <row r="46" spans="1:17" ht="15.75" customHeight="1" x14ac:dyDescent="0.2">
      <c r="A46" s="5"/>
      <c r="B46" s="3" t="s">
        <v>24</v>
      </c>
      <c r="C46" s="3"/>
      <c r="D46" s="5"/>
      <c r="E46" s="5"/>
      <c r="F46" s="3"/>
      <c r="G46" s="29"/>
      <c r="H46" s="29"/>
      <c r="J46" s="3"/>
    </row>
    <row r="47" spans="1:17" ht="15.75" customHeight="1" x14ac:dyDescent="0.2">
      <c r="A47" s="5"/>
      <c r="B47" s="26" t="s">
        <v>25</v>
      </c>
      <c r="C47" s="26"/>
      <c r="D47" s="26"/>
      <c r="E47" s="26"/>
      <c r="F47" s="26"/>
      <c r="G47" s="29"/>
      <c r="H47" s="29"/>
      <c r="J47" s="3"/>
    </row>
    <row r="48" spans="1:17" ht="9" customHeight="1" x14ac:dyDescent="0.2">
      <c r="A48" s="23"/>
      <c r="B48" s="6"/>
      <c r="C48" s="6"/>
      <c r="D48" s="6"/>
      <c r="E48" s="6"/>
      <c r="F48" s="6"/>
      <c r="G48" s="6"/>
      <c r="H48" s="6"/>
      <c r="I48" s="25"/>
      <c r="J48" s="3"/>
    </row>
    <row r="49" spans="1:17" x14ac:dyDescent="0.2">
      <c r="A49" s="5"/>
      <c r="B49" s="11" t="s">
        <v>984</v>
      </c>
      <c r="C49" s="4"/>
      <c r="D49" s="5"/>
      <c r="E49" s="5"/>
      <c r="F49" s="5"/>
      <c r="G49" s="5"/>
      <c r="H49" s="5"/>
      <c r="J49" s="3"/>
    </row>
    <row r="50" spans="1:17" ht="9" customHeight="1" x14ac:dyDescent="0.2">
      <c r="A50" s="5"/>
      <c r="B50" s="11"/>
      <c r="C50" s="4"/>
      <c r="D50" s="5"/>
      <c r="E50" s="5"/>
      <c r="F50" s="5"/>
      <c r="G50" s="5"/>
      <c r="H50" s="5"/>
      <c r="J50" s="3"/>
    </row>
    <row r="51" spans="1:17" ht="15.75" customHeight="1" x14ac:dyDescent="0.2">
      <c r="A51" s="5"/>
      <c r="B51" s="30" t="s">
        <v>26</v>
      </c>
      <c r="C51" s="4"/>
      <c r="D51" s="4"/>
      <c r="E51" s="4"/>
      <c r="F51" s="5"/>
      <c r="G51" s="5"/>
      <c r="H51" s="5"/>
      <c r="J51" s="3"/>
    </row>
    <row r="52" spans="1:17" ht="15.75" customHeight="1" x14ac:dyDescent="0.2">
      <c r="A52" s="5"/>
      <c r="B52" s="30" t="s">
        <v>27</v>
      </c>
      <c r="C52" s="4"/>
      <c r="D52" s="4"/>
      <c r="E52" s="4"/>
      <c r="F52" s="4"/>
      <c r="G52" s="5"/>
      <c r="H52" s="5"/>
      <c r="J52" s="3"/>
    </row>
    <row r="53" spans="1:17" ht="15.75" customHeight="1" x14ac:dyDescent="0.2">
      <c r="A53" s="5"/>
      <c r="J53" s="10"/>
      <c r="K53" s="10"/>
      <c r="L53" s="10"/>
      <c r="M53" s="10"/>
      <c r="N53" s="25"/>
      <c r="O53" s="25"/>
      <c r="Q53" s="8"/>
    </row>
    <row r="54" spans="1:17" ht="15.75" customHeight="1" x14ac:dyDescent="0.2">
      <c r="A54" s="3"/>
    </row>
    <row r="55" spans="1:17" ht="15.75" customHeight="1" x14ac:dyDescent="0.2">
      <c r="A55" s="3"/>
    </row>
    <row r="56" spans="1:17" ht="15.75" customHeight="1" x14ac:dyDescent="0.2">
      <c r="A56" s="3"/>
    </row>
  </sheetData>
  <sheetProtection algorithmName="SHA-512" hashValue="4TgUf/pfA+pSVw0zpJ90qRvkHjxBjUBMj8c3r80paF22JIbm8HTiQMnFrKfQksj6XZMu6tMl4Wg8BVLO4f+omg==" saltValue="eIPx3+M5nLWLzjB03H5/0A==" spinCount="100000" sheet="1" objects="1" scenarios="1"/>
  <mergeCells count="1">
    <mergeCell ref="A1:I1"/>
  </mergeCells>
  <phoneticPr fontId="60" type="noConversion"/>
  <conditionalFormatting sqref="C34:C40">
    <cfRule type="cellIs" dxfId="3" priority="2" stopIfTrue="1" operator="equal">
      <formula>AE34</formula>
    </cfRule>
  </conditionalFormatting>
  <conditionalFormatting sqref="C47">
    <cfRule type="cellIs" priority="5" stopIfTrue="1" operator="equal">
      <formula>#REF!</formula>
    </cfRule>
  </conditionalFormatting>
  <conditionalFormatting sqref="F34">
    <cfRule type="cellIs" priority="38" stopIfTrue="1" operator="equal">
      <formula>#REF!</formula>
    </cfRule>
  </conditionalFormatting>
  <conditionalFormatting sqref="F35">
    <cfRule type="cellIs" priority="39" stopIfTrue="1" operator="equal">
      <formula>AE41</formula>
    </cfRule>
  </conditionalFormatting>
  <conditionalFormatting sqref="F36:F40">
    <cfRule type="cellIs" priority="35" stopIfTrue="1" operator="equal">
      <formula>AE41</formula>
    </cfRule>
  </conditionalFormatting>
  <hyperlinks>
    <hyperlink ref="C14" r:id="rId1" xr:uid="{89DC999E-6198-4EC6-AB3B-62F5BB9ECD9E}"/>
    <hyperlink ref="E14" r:id="rId2" display="mailto:hochbauamt@fellbach.de" xr:uid="{A03BB305-E564-4F81-B722-4A17C6363DFD}"/>
  </hyperlinks>
  <pageMargins left="0" right="0" top="0.39409448818897608" bottom="0.39409448818897608" header="0" footer="0"/>
  <pageSetup paperSize="9" orientation="portrait" verticalDpi="0" r:id="rId3"/>
  <headerFooter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75D6-5E6E-4C21-90C7-7D956D8E85A7}">
  <sheetPr>
    <tabColor rgb="FFFFFF00"/>
  </sheetPr>
  <dimension ref="A1:AMF28"/>
  <sheetViews>
    <sheetView zoomScaleNormal="100" workbookViewId="0">
      <selection activeCell="V38" sqref="V38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87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3.375" style="151" customWidth="1"/>
    <col min="25" max="25" width="16.87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Objektübersicht!C9</f>
        <v>Rathaus, I-Punkt, Marktplatz 1, 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148"/>
      <c r="U5" s="434"/>
      <c r="V5" s="434"/>
      <c r="W5" s="150"/>
      <c r="X5" s="150"/>
    </row>
    <row r="6" spans="1:25" ht="15" customHeight="1" x14ac:dyDescent="0.2">
      <c r="A6" s="149"/>
      <c r="B6" s="449" t="s">
        <v>187</v>
      </c>
      <c r="C6" s="449"/>
      <c r="D6" s="449"/>
      <c r="E6" s="154"/>
      <c r="F6" s="154"/>
      <c r="G6"/>
      <c r="H6"/>
      <c r="I6" s="439" t="s">
        <v>188</v>
      </c>
      <c r="J6" s="439"/>
      <c r="K6" s="439"/>
      <c r="L6" s="440"/>
      <c r="M6" s="155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159" t="s">
        <v>189</v>
      </c>
      <c r="G7" s="160" t="s">
        <v>190</v>
      </c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252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252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439"/>
      <c r="J8" s="439"/>
      <c r="K8" s="439"/>
      <c r="L8" s="439"/>
      <c r="M8" s="312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376">
        <f>M7/12/5</f>
        <v>4.1666666666666661</v>
      </c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 s="313">
        <f>M8/12/5</f>
        <v>0</v>
      </c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425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/>
      <c r="B13" s="183">
        <v>1</v>
      </c>
      <c r="C13" s="240" t="s">
        <v>216</v>
      </c>
      <c r="D13" s="334" t="s">
        <v>427</v>
      </c>
      <c r="E13" s="326" t="s">
        <v>871</v>
      </c>
      <c r="F13" s="327" t="s">
        <v>714</v>
      </c>
      <c r="G13" s="326" t="s">
        <v>173</v>
      </c>
      <c r="H13" s="328">
        <v>6.45</v>
      </c>
      <c r="I13" s="325" t="s">
        <v>151</v>
      </c>
      <c r="J13" s="325"/>
      <c r="K13" s="325"/>
      <c r="L13" s="335"/>
      <c r="M13" s="283">
        <f t="shared" ref="M13:M14" si="0">(I13*$M$9*12)+(K13*12)+L13</f>
        <v>249.99999999999994</v>
      </c>
      <c r="N13" s="256">
        <f t="shared" ref="N13:N20" si="1">(H13*M13)/12</f>
        <v>134.37499999999997</v>
      </c>
      <c r="O13" s="321">
        <v>100</v>
      </c>
      <c r="P13" s="257">
        <f t="shared" ref="P13:P20" si="2">N13/O13</f>
        <v>1.3437499999999998</v>
      </c>
      <c r="Q13" s="280"/>
      <c r="R13" s="371"/>
      <c r="S13" s="254"/>
      <c r="T13" s="253">
        <f t="shared" ref="T13:T20" si="3">H13/O13*$O$7</f>
        <v>1.0110375</v>
      </c>
      <c r="U13" s="281">
        <f>IF(VLOOKUP($G13,'KALK_grund__GR-_LOS_3'!$B$9:$C$19,1)=$G13,VLOOKUP($G13,'KALK_grund__GR-_LOS_3'!$B$9:$C$19,2),0)</f>
        <v>30</v>
      </c>
      <c r="V13" s="257">
        <f t="shared" ref="V13:V20" si="4">H13/U13</f>
        <v>0.215</v>
      </c>
      <c r="W13" s="258">
        <f t="shared" ref="W13:W20" si="5">V13*$W$7</f>
        <v>3.2250000000000001</v>
      </c>
      <c r="X13" s="271" t="s">
        <v>881</v>
      </c>
      <c r="Y13" s="314"/>
    </row>
    <row r="14" spans="1:25" x14ac:dyDescent="0.2">
      <c r="A14" s="149"/>
      <c r="B14" s="183">
        <f>B13+1</f>
        <v>2</v>
      </c>
      <c r="C14" s="240" t="s">
        <v>216</v>
      </c>
      <c r="D14" s="334" t="s">
        <v>427</v>
      </c>
      <c r="E14" s="326" t="s">
        <v>872</v>
      </c>
      <c r="F14" s="327" t="s">
        <v>715</v>
      </c>
      <c r="G14" s="326" t="s">
        <v>173</v>
      </c>
      <c r="H14" s="328">
        <v>10.96</v>
      </c>
      <c r="I14" s="325" t="s">
        <v>151</v>
      </c>
      <c r="J14" s="325"/>
      <c r="K14" s="325"/>
      <c r="L14" s="335"/>
      <c r="M14" s="283">
        <f t="shared" si="0"/>
        <v>249.99999999999994</v>
      </c>
      <c r="N14" s="256">
        <f t="shared" si="1"/>
        <v>228.33333333333329</v>
      </c>
      <c r="O14" s="321">
        <v>100</v>
      </c>
      <c r="P14" s="257">
        <f t="shared" si="2"/>
        <v>2.2833333333333328</v>
      </c>
      <c r="Q14" s="280"/>
      <c r="R14" s="371"/>
      <c r="S14" s="254"/>
      <c r="T14" s="253">
        <f t="shared" si="3"/>
        <v>1.7179800000000001</v>
      </c>
      <c r="U14" s="281">
        <f>IF(VLOOKUP($G14,'KALK_grund__GR-_LOS_3'!$B$9:$C$19,1)=$G14,VLOOKUP($G14,'KALK_grund__GR-_LOS_3'!$B$9:$C$19,2),0)</f>
        <v>30</v>
      </c>
      <c r="V14" s="257">
        <f t="shared" si="4"/>
        <v>0.36533333333333334</v>
      </c>
      <c r="W14" s="258">
        <f t="shared" si="5"/>
        <v>5.48</v>
      </c>
      <c r="X14" s="271" t="s">
        <v>881</v>
      </c>
      <c r="Y14" s="314"/>
    </row>
    <row r="15" spans="1:25" x14ac:dyDescent="0.2">
      <c r="A15" s="149"/>
      <c r="B15" s="183">
        <f t="shared" ref="B15:B23" si="6">B14+1</f>
        <v>3</v>
      </c>
      <c r="C15" s="240" t="s">
        <v>216</v>
      </c>
      <c r="D15" s="334" t="s">
        <v>218</v>
      </c>
      <c r="E15" s="326" t="s">
        <v>873</v>
      </c>
      <c r="F15" s="327" t="s">
        <v>243</v>
      </c>
      <c r="G15" s="326" t="s">
        <v>172</v>
      </c>
      <c r="H15" s="328">
        <v>4.57</v>
      </c>
      <c r="I15" s="325"/>
      <c r="J15" s="334"/>
      <c r="K15" s="334"/>
      <c r="L15" s="334" t="s">
        <v>59</v>
      </c>
      <c r="M15" s="283">
        <f>(I15*$M$9*12)+(K15*12)+L15</f>
        <v>2</v>
      </c>
      <c r="N15" s="256">
        <f>(H15*M15)/12</f>
        <v>0.76166666666666671</v>
      </c>
      <c r="O15" s="321">
        <v>100</v>
      </c>
      <c r="P15" s="257">
        <f>N15/O15</f>
        <v>7.6166666666666674E-3</v>
      </c>
      <c r="Q15" s="280"/>
      <c r="R15" s="371"/>
      <c r="S15" s="254"/>
      <c r="T15" s="253">
        <f>H15/O15*$O$7</f>
        <v>0.71634750000000014</v>
      </c>
      <c r="U15" s="281">
        <f>IF(VLOOKUP($G15,'KALK_grund__GR-_LOS_3'!$B$9:$C$19,1)=$G15,VLOOKUP($G15,'KALK_grund__GR-_LOS_3'!$B$9:$C$19,2),0)</f>
        <v>30</v>
      </c>
      <c r="V15" s="257">
        <f>H15/U15</f>
        <v>0.15233333333333335</v>
      </c>
      <c r="W15" s="258">
        <f>V15*$W$7</f>
        <v>2.2850000000000001</v>
      </c>
      <c r="X15" s="271" t="s">
        <v>881</v>
      </c>
      <c r="Y15" s="314"/>
    </row>
    <row r="16" spans="1:25" x14ac:dyDescent="0.2">
      <c r="A16" s="149">
        <v>1</v>
      </c>
      <c r="B16" s="183">
        <f t="shared" si="6"/>
        <v>4</v>
      </c>
      <c r="C16" s="240" t="s">
        <v>216</v>
      </c>
      <c r="D16" s="334" t="s">
        <v>218</v>
      </c>
      <c r="E16" s="326" t="s">
        <v>875</v>
      </c>
      <c r="F16" s="327" t="s">
        <v>243</v>
      </c>
      <c r="G16" s="326" t="s">
        <v>172</v>
      </c>
      <c r="H16" s="328">
        <v>5.57</v>
      </c>
      <c r="I16" s="325"/>
      <c r="J16" s="334"/>
      <c r="K16" s="334"/>
      <c r="L16" s="334" t="s">
        <v>59</v>
      </c>
      <c r="M16" s="283">
        <f>(I16*$M$9*12)+(K16*12)+L16</f>
        <v>2</v>
      </c>
      <c r="N16" s="256">
        <f>(H16*M16)/12</f>
        <v>0.92833333333333334</v>
      </c>
      <c r="O16" s="321">
        <v>101</v>
      </c>
      <c r="P16" s="257">
        <f>N16/O16</f>
        <v>9.1914191419141915E-3</v>
      </c>
      <c r="Q16" s="280"/>
      <c r="R16" s="371"/>
      <c r="S16" s="254"/>
      <c r="T16" s="253">
        <f>H16/O16*$O$7</f>
        <v>0.86445297029702972</v>
      </c>
      <c r="U16" s="281">
        <f>IF(VLOOKUP($G16,'KALK_grund__GR-_LOS_3'!$B$9:$C$19,1)=$G16,VLOOKUP($G16,'KALK_grund__GR-_LOS_3'!$B$9:$C$19,2),0)</f>
        <v>30</v>
      </c>
      <c r="V16" s="257">
        <f>H16/U16</f>
        <v>0.18566666666666667</v>
      </c>
      <c r="W16" s="258">
        <f>V16*$W$7</f>
        <v>2.7850000000000001</v>
      </c>
      <c r="X16" s="271" t="s">
        <v>881</v>
      </c>
      <c r="Y16" s="314"/>
    </row>
    <row r="17" spans="1:1020" x14ac:dyDescent="0.2">
      <c r="A17" s="149"/>
      <c r="B17" s="183">
        <f t="shared" si="6"/>
        <v>5</v>
      </c>
      <c r="C17" s="240" t="s">
        <v>216</v>
      </c>
      <c r="D17" s="334" t="s">
        <v>515</v>
      </c>
      <c r="E17" s="326" t="s">
        <v>874</v>
      </c>
      <c r="F17" s="327" t="s">
        <v>217</v>
      </c>
      <c r="G17" s="326" t="s">
        <v>558</v>
      </c>
      <c r="H17" s="328">
        <v>6.53</v>
      </c>
      <c r="I17" s="325" t="s">
        <v>57</v>
      </c>
      <c r="J17" s="334"/>
      <c r="K17" s="334"/>
      <c r="L17" s="335" t="s">
        <v>59</v>
      </c>
      <c r="M17" s="283">
        <f>(I17*$M$9*12)+(K17*12)+L17</f>
        <v>51.999999999999993</v>
      </c>
      <c r="N17" s="256">
        <f>(H17*M17)/12</f>
        <v>28.296666666666663</v>
      </c>
      <c r="O17" s="321">
        <v>100</v>
      </c>
      <c r="P17" s="257">
        <f>N17/O17</f>
        <v>0.28296666666666664</v>
      </c>
      <c r="Q17" s="280"/>
      <c r="R17" s="371"/>
      <c r="S17" s="254"/>
      <c r="T17" s="253">
        <f>H17/O17*$O$7</f>
        <v>1.0235775</v>
      </c>
      <c r="U17" s="281">
        <f>IF(VLOOKUP($G17,'KALK_grund__GR-_LOS_3'!$B$9:$C$19,1)=$G17,VLOOKUP($G17,'KALK_grund__GR-_LOS_3'!$B$9:$C$19,2),0)</f>
        <v>30</v>
      </c>
      <c r="V17" s="257">
        <f>H17/U17</f>
        <v>0.21766666666666667</v>
      </c>
      <c r="W17" s="258">
        <f>V17*$W$7</f>
        <v>3.2650000000000001</v>
      </c>
      <c r="X17" s="271" t="s">
        <v>881</v>
      </c>
      <c r="Y17" s="314"/>
    </row>
    <row r="18" spans="1:1020" x14ac:dyDescent="0.2">
      <c r="A18" s="149">
        <v>1</v>
      </c>
      <c r="B18" s="183">
        <f t="shared" si="6"/>
        <v>6</v>
      </c>
      <c r="C18" s="240" t="s">
        <v>216</v>
      </c>
      <c r="D18" s="325" t="s">
        <v>554</v>
      </c>
      <c r="E18" s="326" t="s">
        <v>876</v>
      </c>
      <c r="F18" s="327" t="s">
        <v>877</v>
      </c>
      <c r="G18" s="326" t="s">
        <v>173</v>
      </c>
      <c r="H18" s="328">
        <v>4.32</v>
      </c>
      <c r="I18" s="330">
        <v>5</v>
      </c>
      <c r="J18" s="325"/>
      <c r="K18" s="325"/>
      <c r="L18" s="336"/>
      <c r="M18" s="283">
        <f t="shared" ref="M18:M22" si="7">(I18*$M$9*12)+(K18*12)+L18</f>
        <v>249.99999999999994</v>
      </c>
      <c r="N18" s="256">
        <f t="shared" si="1"/>
        <v>89.999999999999986</v>
      </c>
      <c r="O18" s="321">
        <v>100</v>
      </c>
      <c r="P18" s="257">
        <f t="shared" si="2"/>
        <v>0.89999999999999991</v>
      </c>
      <c r="Q18" s="280"/>
      <c r="R18" s="371"/>
      <c r="S18" s="254"/>
      <c r="T18" s="253">
        <f t="shared" si="3"/>
        <v>0.6771600000000001</v>
      </c>
      <c r="U18" s="281">
        <f>IF(VLOOKUP($G18,'KALK_grund__GR-_LOS_3'!$B$9:$C$19,1)=$G18,VLOOKUP($G18,'KALK_grund__GR-_LOS_3'!$B$9:$C$19,2),0)</f>
        <v>30</v>
      </c>
      <c r="V18" s="257">
        <f t="shared" si="4"/>
        <v>0.14400000000000002</v>
      </c>
      <c r="W18" s="258">
        <f t="shared" si="5"/>
        <v>2.16</v>
      </c>
      <c r="X18" s="271" t="s">
        <v>881</v>
      </c>
      <c r="Y18" s="184"/>
    </row>
    <row r="19" spans="1:1020" x14ac:dyDescent="0.2">
      <c r="A19" s="149">
        <v>1</v>
      </c>
      <c r="B19" s="183">
        <f t="shared" si="6"/>
        <v>7</v>
      </c>
      <c r="C19" s="240" t="s">
        <v>216</v>
      </c>
      <c r="D19" s="325" t="s">
        <v>538</v>
      </c>
      <c r="E19" s="326" t="s">
        <v>878</v>
      </c>
      <c r="F19" s="327" t="s">
        <v>557</v>
      </c>
      <c r="G19" s="326" t="s">
        <v>558</v>
      </c>
      <c r="H19" s="328">
        <v>4.5999999999999996</v>
      </c>
      <c r="I19" s="330">
        <v>1</v>
      </c>
      <c r="J19" s="325"/>
      <c r="K19" s="325"/>
      <c r="L19" s="336" t="s">
        <v>59</v>
      </c>
      <c r="M19" s="283">
        <f t="shared" si="7"/>
        <v>51.999999999999993</v>
      </c>
      <c r="N19" s="256">
        <f t="shared" si="1"/>
        <v>19.93333333333333</v>
      </c>
      <c r="O19" s="321">
        <v>100</v>
      </c>
      <c r="P19" s="257">
        <f t="shared" si="2"/>
        <v>0.19933333333333331</v>
      </c>
      <c r="Q19" s="280"/>
      <c r="R19" s="371"/>
      <c r="S19" s="254"/>
      <c r="T19" s="253">
        <f t="shared" si="3"/>
        <v>0.72104999999999997</v>
      </c>
      <c r="U19" s="281">
        <f>IF(VLOOKUP($G19,'KALK_grund__GR-_LOS_3'!$B$9:$C$19,1)=$G19,VLOOKUP($G19,'KALK_grund__GR-_LOS_3'!$B$9:$C$19,2),0)</f>
        <v>30</v>
      </c>
      <c r="V19" s="257">
        <f t="shared" si="4"/>
        <v>0.15333333333333332</v>
      </c>
      <c r="W19" s="258">
        <f t="shared" si="5"/>
        <v>2.2999999999999998</v>
      </c>
      <c r="X19" s="271" t="s">
        <v>881</v>
      </c>
      <c r="Y19" s="184"/>
    </row>
    <row r="20" spans="1:1020" x14ac:dyDescent="0.2">
      <c r="A20" s="149">
        <v>1</v>
      </c>
      <c r="B20" s="183">
        <f t="shared" si="6"/>
        <v>8</v>
      </c>
      <c r="C20" s="240" t="s">
        <v>232</v>
      </c>
      <c r="D20" s="325" t="s">
        <v>429</v>
      </c>
      <c r="E20" s="326" t="s">
        <v>247</v>
      </c>
      <c r="F20" s="327" t="s">
        <v>879</v>
      </c>
      <c r="G20" s="326" t="s">
        <v>181</v>
      </c>
      <c r="H20" s="328">
        <v>135.86000000000001</v>
      </c>
      <c r="I20" s="330">
        <v>2</v>
      </c>
      <c r="J20" s="329"/>
      <c r="K20" s="329"/>
      <c r="L20" s="337">
        <v>4</v>
      </c>
      <c r="M20" s="283">
        <f t="shared" si="7"/>
        <v>103.99999999999999</v>
      </c>
      <c r="N20" s="256">
        <f t="shared" si="1"/>
        <v>1177.4533333333331</v>
      </c>
      <c r="O20" s="321">
        <v>100</v>
      </c>
      <c r="P20" s="257">
        <f t="shared" si="2"/>
        <v>11.774533333333331</v>
      </c>
      <c r="Q20" s="280"/>
      <c r="R20" s="371"/>
      <c r="S20" s="254"/>
      <c r="T20" s="253">
        <f t="shared" si="3"/>
        <v>21.296055000000003</v>
      </c>
      <c r="U20" s="281">
        <f>IF(VLOOKUP($G20,'KALK_grund__GR-_LOS_3'!$B$9:$C$19,1)=$G20,VLOOKUP($G20,'KALK_grund__GR-_LOS_3'!$B$9:$C$19,2),0)</f>
        <v>30</v>
      </c>
      <c r="V20" s="257">
        <f t="shared" si="4"/>
        <v>4.5286666666666671</v>
      </c>
      <c r="W20" s="258">
        <f t="shared" si="5"/>
        <v>67.930000000000007</v>
      </c>
      <c r="X20" s="271" t="s">
        <v>881</v>
      </c>
      <c r="Y20" s="314"/>
    </row>
    <row r="21" spans="1:1020" x14ac:dyDescent="0.2">
      <c r="A21" s="149"/>
      <c r="B21" s="183">
        <f t="shared" si="6"/>
        <v>9</v>
      </c>
      <c r="C21" s="240" t="s">
        <v>232</v>
      </c>
      <c r="D21" s="334" t="s">
        <v>432</v>
      </c>
      <c r="E21" s="326" t="s">
        <v>249</v>
      </c>
      <c r="F21" s="327" t="s">
        <v>243</v>
      </c>
      <c r="G21" s="326" t="s">
        <v>172</v>
      </c>
      <c r="H21" s="328">
        <v>4.63</v>
      </c>
      <c r="I21" s="325"/>
      <c r="J21" s="325"/>
      <c r="K21" s="325"/>
      <c r="L21" s="334" t="s">
        <v>59</v>
      </c>
      <c r="M21" s="283">
        <f t="shared" si="7"/>
        <v>2</v>
      </c>
      <c r="N21" s="256">
        <f t="shared" ref="N21" si="8">(H21*M21)/12</f>
        <v>0.77166666666666661</v>
      </c>
      <c r="O21" s="321">
        <v>100</v>
      </c>
      <c r="P21" s="257">
        <f t="shared" ref="P21" si="9">N21/O21</f>
        <v>7.7166666666666659E-3</v>
      </c>
      <c r="Q21" s="280"/>
      <c r="R21" s="371"/>
      <c r="S21" s="254"/>
      <c r="T21" s="253">
        <f t="shared" ref="T21" si="10">H21/O21*$O$7</f>
        <v>0.72575250000000002</v>
      </c>
      <c r="U21" s="281">
        <f>IF(VLOOKUP($G21,'KALK_grund__GR-_LOS_3'!$B$9:$C$19,1)=$G21,VLOOKUP($G21,'KALK_grund__GR-_LOS_3'!$B$9:$C$19,2),0)</f>
        <v>30</v>
      </c>
      <c r="V21" s="257">
        <f t="shared" ref="V21" si="11">H21/U21</f>
        <v>0.15433333333333332</v>
      </c>
      <c r="W21" s="258">
        <f t="shared" ref="W21" si="12">V21*$W$7</f>
        <v>2.3149999999999999</v>
      </c>
      <c r="X21" s="271" t="s">
        <v>881</v>
      </c>
      <c r="Y21" s="314"/>
    </row>
    <row r="22" spans="1:1020" x14ac:dyDescent="0.2">
      <c r="A22" s="279"/>
      <c r="B22" s="183">
        <f t="shared" si="6"/>
        <v>10</v>
      </c>
      <c r="C22" s="240" t="s">
        <v>232</v>
      </c>
      <c r="D22" s="325" t="s">
        <v>598</v>
      </c>
      <c r="E22" s="325" t="s">
        <v>250</v>
      </c>
      <c r="F22" s="327" t="s">
        <v>333</v>
      </c>
      <c r="G22" s="326" t="s">
        <v>173</v>
      </c>
      <c r="H22" s="328">
        <v>3.54</v>
      </c>
      <c r="I22" s="330">
        <v>2</v>
      </c>
      <c r="J22" s="325"/>
      <c r="K22" s="325"/>
      <c r="L22" s="336" t="s">
        <v>125</v>
      </c>
      <c r="M22" s="283">
        <f t="shared" si="7"/>
        <v>103.99999999999999</v>
      </c>
      <c r="N22" s="256">
        <f t="shared" ref="N22" si="13">(H22*M22)/12</f>
        <v>30.679999999999996</v>
      </c>
      <c r="O22" s="321">
        <v>100</v>
      </c>
      <c r="P22" s="257">
        <f t="shared" ref="P22" si="14">N22/O22</f>
        <v>0.30679999999999996</v>
      </c>
      <c r="Q22" s="280"/>
      <c r="R22" s="371"/>
      <c r="S22" s="254"/>
      <c r="T22" s="253">
        <f t="shared" ref="T22" si="15">H22/O22*$O$7</f>
        <v>0.55489500000000003</v>
      </c>
      <c r="U22" s="281">
        <f>IF(VLOOKUP($G22,'KALK_grund__GR-_LOS_3'!$B$9:$C$19,1)=$G22,VLOOKUP($G22,'KALK_grund__GR-_LOS_3'!$B$9:$C$19,2),0)</f>
        <v>30</v>
      </c>
      <c r="V22" s="257">
        <f t="shared" ref="V22" si="16">H22/U22</f>
        <v>0.11800000000000001</v>
      </c>
      <c r="W22" s="258">
        <f t="shared" ref="W22" si="17">V22*$W$7</f>
        <v>1.77</v>
      </c>
      <c r="X22" s="271" t="s">
        <v>881</v>
      </c>
      <c r="Y22" s="314"/>
    </row>
    <row r="23" spans="1:1020" x14ac:dyDescent="0.2">
      <c r="A23" s="149">
        <v>1</v>
      </c>
      <c r="B23" s="183">
        <f t="shared" si="6"/>
        <v>11</v>
      </c>
      <c r="C23" s="259"/>
      <c r="D23" s="272"/>
      <c r="E23" s="273"/>
      <c r="F23" s="272"/>
      <c r="G23" s="276"/>
      <c r="H23" s="282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7"/>
      <c r="Y23" s="184"/>
    </row>
    <row r="24" spans="1:1020" x14ac:dyDescent="0.2">
      <c r="A24" s="149"/>
      <c r="B24" s="15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150"/>
      <c r="P24" s="244"/>
      <c r="Q24" s="244"/>
      <c r="R24" s="186"/>
      <c r="S24" s="247"/>
      <c r="T24" s="248"/>
      <c r="U24" s="150"/>
      <c r="V24" s="244"/>
      <c r="W24" s="248"/>
      <c r="X24"/>
    </row>
    <row r="25" spans="1:1020" x14ac:dyDescent="0.2">
      <c r="A25" s="149"/>
      <c r="B25" s="150"/>
      <c r="C25" s="241"/>
      <c r="D25" s="241"/>
      <c r="E25" s="241"/>
      <c r="F25" s="241" t="s">
        <v>261</v>
      </c>
      <c r="G25" s="241"/>
      <c r="H25" s="289">
        <f>SUM(H13:H23)</f>
        <v>187.03</v>
      </c>
      <c r="I25" s="241"/>
      <c r="J25" s="241"/>
      <c r="K25" s="241"/>
      <c r="L25" s="241"/>
      <c r="M25" s="241"/>
      <c r="N25" s="242">
        <f>SUM(N13:N24)</f>
        <v>1711.5333333333333</v>
      </c>
      <c r="O25" s="150" t="s">
        <v>262</v>
      </c>
      <c r="P25" s="245">
        <f>SUM(P13:P23)</f>
        <v>17.11524141914191</v>
      </c>
      <c r="Q25" s="244">
        <f>SUM(Q13:Q23)</f>
        <v>0</v>
      </c>
      <c r="R25" s="186" t="s">
        <v>263</v>
      </c>
      <c r="S25" s="249">
        <f>SUM(S13:S23)</f>
        <v>0</v>
      </c>
      <c r="T25" s="250">
        <f>SUM(T13:T23)</f>
        <v>29.308307970297029</v>
      </c>
      <c r="U25" s="150"/>
      <c r="V25" s="245">
        <f>SUM(V13:V23)</f>
        <v>6.2343333333333346</v>
      </c>
      <c r="W25" s="251">
        <f>SUM(W13:W23)</f>
        <v>93.515000000000001</v>
      </c>
      <c r="X25" s="187"/>
      <c r="Y25"/>
      <c r="Z25" s="150"/>
      <c r="AMF25" s="151"/>
    </row>
    <row r="26" spans="1:1020" x14ac:dyDescent="0.2">
      <c r="A26" s="149"/>
      <c r="B26" s="15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150"/>
      <c r="P26" s="244"/>
      <c r="Q26" s="244"/>
      <c r="R26" s="186"/>
      <c r="S26" s="248"/>
      <c r="T26" s="246"/>
      <c r="U26" s="185"/>
      <c r="V26" s="241"/>
      <c r="W26" s="244"/>
      <c r="X26" s="186"/>
      <c r="Y26"/>
      <c r="Z26" s="150"/>
      <c r="AMF26" s="151"/>
    </row>
    <row r="27" spans="1:1020" ht="21.6" customHeight="1" x14ac:dyDescent="0.2">
      <c r="A27" s="149"/>
      <c r="B27" s="150"/>
      <c r="C27" s="241"/>
      <c r="D27" s="241"/>
      <c r="E27" s="241"/>
      <c r="F27" s="241"/>
      <c r="G27" s="241"/>
      <c r="H27" s="241"/>
      <c r="I27" s="444" t="s">
        <v>264</v>
      </c>
      <c r="J27" s="444"/>
      <c r="K27" s="444"/>
      <c r="L27" s="444"/>
      <c r="M27" s="444"/>
      <c r="N27" s="243">
        <f>N25+Q25</f>
        <v>1711.5333333333333</v>
      </c>
      <c r="O27" s="148" t="s">
        <v>265</v>
      </c>
      <c r="P27" s="290">
        <f>P25+S25</f>
        <v>17.11524141914191</v>
      </c>
      <c r="Q27" s="445" t="s">
        <v>266</v>
      </c>
      <c r="R27" s="445"/>
      <c r="S27" s="445"/>
      <c r="T27"/>
      <c r="U27" s="446">
        <f>P27*O7</f>
        <v>268.28140924504947</v>
      </c>
      <c r="V27" s="446"/>
      <c r="W27" s="446"/>
      <c r="X27" s="150"/>
      <c r="Z27" s="150"/>
      <c r="AMF27" s="151"/>
    </row>
    <row r="28" spans="1:1020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</row>
  </sheetData>
  <mergeCells count="15">
    <mergeCell ref="I27:M27"/>
    <mergeCell ref="Q27:S27"/>
    <mergeCell ref="U27:W27"/>
    <mergeCell ref="B3:C3"/>
    <mergeCell ref="B4:H4"/>
    <mergeCell ref="J4:R4"/>
    <mergeCell ref="B5:S5"/>
    <mergeCell ref="U5:V5"/>
    <mergeCell ref="B6:D6"/>
    <mergeCell ref="I6:L6"/>
    <mergeCell ref="I7:L7"/>
    <mergeCell ref="I8:L8"/>
    <mergeCell ref="N10:P10"/>
    <mergeCell ref="Q10:S10"/>
    <mergeCell ref="U10:W10"/>
  </mergeCells>
  <phoneticPr fontId="60" type="noConversion"/>
  <conditionalFormatting sqref="D7:D12">
    <cfRule type="cellIs" priority="3" stopIfTrue="1" operator="notEqual">
      <formula>#REF!</formula>
    </cfRule>
  </conditionalFormatting>
  <conditionalFormatting sqref="D23">
    <cfRule type="cellIs" priority="2" stopIfTrue="1" operator="notEqual">
      <formula>#REF!</formula>
    </cfRule>
  </conditionalFormatting>
  <pageMargins left="0" right="0" top="0.39409448818897608" bottom="0.39409448818897608" header="0" footer="0"/>
  <pageSetup paperSize="9" scale="73" orientation="portrait" verticalDpi="0" r:id="rId1"/>
  <headerFooter>
    <oddHeader>&amp;C&amp;A</oddHeader>
    <oddFooter>&amp;CSeite &amp;P</oddFooter>
  </headerFooter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A840-1E46-41E5-B62E-2EF2A171FA31}">
  <sheetPr>
    <tabColor rgb="FFFFFF00"/>
  </sheetPr>
  <dimension ref="A1:AMF36"/>
  <sheetViews>
    <sheetView zoomScaleNormal="100" workbookViewId="0">
      <selection activeCell="P39" sqref="P39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2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3.375" style="151" customWidth="1"/>
    <col min="25" max="25" width="16.87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Objektübersicht!C10</f>
        <v>Verwaltungsstelle, Cannstatter Straße 40, 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148"/>
      <c r="U5" s="434"/>
      <c r="V5" s="434"/>
      <c r="W5" s="150"/>
      <c r="X5" s="150"/>
    </row>
    <row r="6" spans="1:25" ht="15" customHeight="1" x14ac:dyDescent="0.2">
      <c r="A6" s="149"/>
      <c r="B6" s="449" t="s">
        <v>187</v>
      </c>
      <c r="C6" s="449"/>
      <c r="D6" s="449"/>
      <c r="E6" s="154"/>
      <c r="F6" s="154"/>
      <c r="G6"/>
      <c r="H6"/>
      <c r="I6" s="439" t="s">
        <v>188</v>
      </c>
      <c r="J6" s="439"/>
      <c r="K6" s="439"/>
      <c r="L6" s="440"/>
      <c r="M6" s="155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159" t="s">
        <v>189</v>
      </c>
      <c r="G7" s="160"/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378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378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439"/>
      <c r="J8" s="439"/>
      <c r="K8" s="439"/>
      <c r="L8" s="439"/>
      <c r="M8" s="315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395">
        <f>M7/12/5</f>
        <v>4.1666666666666661</v>
      </c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 s="313">
        <f>M8/12/5</f>
        <v>0</v>
      </c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497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>
        <v>1</v>
      </c>
      <c r="B13" s="183">
        <v>1</v>
      </c>
      <c r="C13" s="240" t="s">
        <v>354</v>
      </c>
      <c r="D13" s="325" t="s">
        <v>494</v>
      </c>
      <c r="E13" s="326" t="s">
        <v>278</v>
      </c>
      <c r="F13" s="327" t="s">
        <v>329</v>
      </c>
      <c r="G13" s="326" t="s">
        <v>175</v>
      </c>
      <c r="H13" s="328">
        <v>27.52</v>
      </c>
      <c r="I13" s="330">
        <v>2</v>
      </c>
      <c r="J13" s="325"/>
      <c r="K13" s="325"/>
      <c r="L13" s="336" t="s">
        <v>125</v>
      </c>
      <c r="M13" s="283">
        <f t="shared" ref="M13:M30" si="0">(I13*$M$9*12)+(K13*0.8*12)+L13</f>
        <v>103.99999999999999</v>
      </c>
      <c r="N13" s="256">
        <f t="shared" ref="N13:N30" si="1">(H13*M13)/12</f>
        <v>238.50666666666663</v>
      </c>
      <c r="O13" s="321">
        <v>100</v>
      </c>
      <c r="P13" s="257">
        <f t="shared" ref="P13:P30" si="2">N13/O13</f>
        <v>2.3850666666666664</v>
      </c>
      <c r="Q13" s="280"/>
      <c r="R13" s="280"/>
      <c r="S13" s="254"/>
      <c r="T13" s="253">
        <f>H13/O13*$O$7</f>
        <v>4.3137600000000003</v>
      </c>
      <c r="U13" s="396">
        <f>IF(VLOOKUP($G13,'KALK_grund__GR-_LOS_3'!$E$9:$F$10,1)=$G13,VLOOKUP($G13,'KALK_grund__GR-_LOS_3'!$E$9:$F$10,2),0)</f>
        <v>30</v>
      </c>
      <c r="V13" s="257">
        <f>H13/U13</f>
        <v>0.91733333333333333</v>
      </c>
      <c r="W13" s="258">
        <f>V13*$W$7</f>
        <v>13.76</v>
      </c>
      <c r="X13" s="271" t="s">
        <v>944</v>
      </c>
      <c r="Y13" s="314"/>
    </row>
    <row r="14" spans="1:25" x14ac:dyDescent="0.2">
      <c r="A14" s="149">
        <v>1</v>
      </c>
      <c r="B14" s="183">
        <v>2</v>
      </c>
      <c r="C14" s="240" t="s">
        <v>354</v>
      </c>
      <c r="D14" s="325" t="s">
        <v>554</v>
      </c>
      <c r="E14" s="326" t="s">
        <v>279</v>
      </c>
      <c r="F14" s="327" t="s">
        <v>245</v>
      </c>
      <c r="G14" s="326" t="s">
        <v>175</v>
      </c>
      <c r="H14" s="328">
        <v>3.29</v>
      </c>
      <c r="I14" s="330">
        <v>2</v>
      </c>
      <c r="J14" s="325"/>
      <c r="K14" s="325"/>
      <c r="L14" s="336" t="s">
        <v>125</v>
      </c>
      <c r="M14" s="283">
        <f t="shared" si="0"/>
        <v>103.99999999999999</v>
      </c>
      <c r="N14" s="256">
        <f t="shared" si="1"/>
        <v>28.513333333333332</v>
      </c>
      <c r="O14" s="321">
        <v>100</v>
      </c>
      <c r="P14" s="257">
        <f t="shared" si="2"/>
        <v>0.28513333333333329</v>
      </c>
      <c r="Q14" s="280"/>
      <c r="R14" s="280"/>
      <c r="S14" s="254"/>
      <c r="T14" s="253">
        <f t="shared" ref="T14:T30" si="3">H14/O14*$O$7</f>
        <v>0.51570749999999999</v>
      </c>
      <c r="U14" s="396">
        <f>IF(VLOOKUP($G14,'KALK_grund__GR-_LOS_3'!$E$9:$F$10,1)=$G14,VLOOKUP($G14,'KALK_grund__GR-_LOS_3'!$E$9:$F$10,2),0)</f>
        <v>30</v>
      </c>
      <c r="V14" s="257">
        <f t="shared" ref="V14:V30" si="4">H14/U14</f>
        <v>0.10966666666666666</v>
      </c>
      <c r="W14" s="258">
        <f t="shared" ref="W14:W30" si="5">V14*$W$7</f>
        <v>1.645</v>
      </c>
      <c r="X14" s="271" t="s">
        <v>944</v>
      </c>
      <c r="Y14" s="314"/>
    </row>
    <row r="15" spans="1:25" x14ac:dyDescent="0.2">
      <c r="A15" s="149">
        <v>1</v>
      </c>
      <c r="B15" s="183">
        <v>3</v>
      </c>
      <c r="C15" s="240" t="s">
        <v>354</v>
      </c>
      <c r="D15" s="325" t="s">
        <v>554</v>
      </c>
      <c r="E15" s="326" t="s">
        <v>280</v>
      </c>
      <c r="F15" s="327" t="s">
        <v>241</v>
      </c>
      <c r="G15" s="326" t="s">
        <v>175</v>
      </c>
      <c r="H15" s="328">
        <v>3.29</v>
      </c>
      <c r="I15" s="330">
        <v>2</v>
      </c>
      <c r="J15" s="325"/>
      <c r="K15" s="325"/>
      <c r="L15" s="336" t="s">
        <v>125</v>
      </c>
      <c r="M15" s="283">
        <f t="shared" si="0"/>
        <v>103.99999999999999</v>
      </c>
      <c r="N15" s="256">
        <f t="shared" si="1"/>
        <v>28.513333333333332</v>
      </c>
      <c r="O15" s="321">
        <v>100</v>
      </c>
      <c r="P15" s="257">
        <f t="shared" si="2"/>
        <v>0.28513333333333329</v>
      </c>
      <c r="Q15" s="280"/>
      <c r="R15" s="280"/>
      <c r="S15" s="254"/>
      <c r="T15" s="253">
        <f t="shared" si="3"/>
        <v>0.51570749999999999</v>
      </c>
      <c r="U15" s="396">
        <f>IF(VLOOKUP($G15,'KALK_grund__GR-_LOS_3'!$E$9:$F$10,1)=$G15,VLOOKUP($G15,'KALK_grund__GR-_LOS_3'!$E$9:$F$10,2),0)</f>
        <v>30</v>
      </c>
      <c r="V15" s="257">
        <f t="shared" si="4"/>
        <v>0.10966666666666666</v>
      </c>
      <c r="W15" s="258">
        <f t="shared" si="5"/>
        <v>1.645</v>
      </c>
      <c r="X15" s="271" t="s">
        <v>944</v>
      </c>
      <c r="Y15" s="314"/>
    </row>
    <row r="16" spans="1:25" x14ac:dyDescent="0.2">
      <c r="A16" s="149">
        <v>1</v>
      </c>
      <c r="B16" s="183">
        <v>4</v>
      </c>
      <c r="C16" s="240" t="s">
        <v>354</v>
      </c>
      <c r="D16" s="325" t="s">
        <v>429</v>
      </c>
      <c r="E16" s="326" t="s">
        <v>281</v>
      </c>
      <c r="F16" s="327" t="s">
        <v>272</v>
      </c>
      <c r="G16" s="326" t="s">
        <v>175</v>
      </c>
      <c r="H16" s="328">
        <v>14.52</v>
      </c>
      <c r="I16" s="330">
        <v>2</v>
      </c>
      <c r="J16" s="325"/>
      <c r="K16" s="325"/>
      <c r="L16" s="336" t="s">
        <v>125</v>
      </c>
      <c r="M16" s="283">
        <f t="shared" si="0"/>
        <v>103.99999999999999</v>
      </c>
      <c r="N16" s="256">
        <f t="shared" si="1"/>
        <v>125.83999999999997</v>
      </c>
      <c r="O16" s="321">
        <v>100</v>
      </c>
      <c r="P16" s="257">
        <f t="shared" si="2"/>
        <v>1.2583999999999997</v>
      </c>
      <c r="Q16" s="280"/>
      <c r="R16" s="280"/>
      <c r="S16" s="254"/>
      <c r="T16" s="253">
        <f t="shared" si="3"/>
        <v>2.2760099999999999</v>
      </c>
      <c r="U16" s="396">
        <f>IF(VLOOKUP($G16,'KALK_grund__GR-_LOS_3'!$E$9:$F$10,1)=$G16,VLOOKUP($G16,'KALK_grund__GR-_LOS_3'!$E$9:$F$10,2),0)</f>
        <v>30</v>
      </c>
      <c r="V16" s="257">
        <f t="shared" si="4"/>
        <v>0.48399999999999999</v>
      </c>
      <c r="W16" s="258">
        <f t="shared" si="5"/>
        <v>7.26</v>
      </c>
      <c r="X16" s="271" t="s">
        <v>944</v>
      </c>
      <c r="Y16" s="314"/>
    </row>
    <row r="17" spans="1:25" x14ac:dyDescent="0.2">
      <c r="A17" s="149">
        <v>1</v>
      </c>
      <c r="B17" s="183">
        <v>5</v>
      </c>
      <c r="C17" s="240" t="s">
        <v>354</v>
      </c>
      <c r="D17" s="325" t="s">
        <v>429</v>
      </c>
      <c r="E17" s="326" t="s">
        <v>282</v>
      </c>
      <c r="F17" s="327" t="s">
        <v>272</v>
      </c>
      <c r="G17" s="326" t="s">
        <v>175</v>
      </c>
      <c r="H17" s="328">
        <v>18.5</v>
      </c>
      <c r="I17" s="330">
        <v>2</v>
      </c>
      <c r="J17" s="325"/>
      <c r="K17" s="325"/>
      <c r="L17" s="336" t="s">
        <v>125</v>
      </c>
      <c r="M17" s="283">
        <f t="shared" ref="M17:M25" si="6">(I17*$M$9*12)+(K17*0.8*12)+L17</f>
        <v>103.99999999999999</v>
      </c>
      <c r="N17" s="256">
        <f t="shared" si="1"/>
        <v>160.33333333333331</v>
      </c>
      <c r="O17" s="321">
        <v>100</v>
      </c>
      <c r="P17" s="257">
        <f t="shared" si="2"/>
        <v>1.6033333333333331</v>
      </c>
      <c r="Q17" s="270"/>
      <c r="R17" s="270"/>
      <c r="S17" s="270"/>
      <c r="T17" s="253">
        <f t="shared" si="3"/>
        <v>2.8998750000000002</v>
      </c>
      <c r="U17" s="396">
        <f>IF(VLOOKUP($G17,'KALK_grund__GR-_LOS_3'!$E$9:$F$10,1)=$G17,VLOOKUP($G17,'KALK_grund__GR-_LOS_3'!$E$9:$F$10,2),0)</f>
        <v>30</v>
      </c>
      <c r="V17" s="257">
        <f t="shared" si="4"/>
        <v>0.6166666666666667</v>
      </c>
      <c r="W17" s="258">
        <f t="shared" si="5"/>
        <v>9.25</v>
      </c>
      <c r="X17" s="271" t="s">
        <v>944</v>
      </c>
      <c r="Y17" s="314"/>
    </row>
    <row r="18" spans="1:25" x14ac:dyDescent="0.2">
      <c r="A18" s="149">
        <v>1</v>
      </c>
      <c r="B18" s="183">
        <v>6</v>
      </c>
      <c r="C18" s="240" t="s">
        <v>354</v>
      </c>
      <c r="D18" s="325" t="s">
        <v>429</v>
      </c>
      <c r="E18" s="326" t="s">
        <v>283</v>
      </c>
      <c r="F18" s="327" t="s">
        <v>272</v>
      </c>
      <c r="G18" s="326" t="s">
        <v>175</v>
      </c>
      <c r="H18" s="328">
        <v>14.33</v>
      </c>
      <c r="I18" s="330">
        <v>2</v>
      </c>
      <c r="J18" s="325"/>
      <c r="K18" s="325"/>
      <c r="L18" s="336" t="s">
        <v>125</v>
      </c>
      <c r="M18" s="283">
        <f t="shared" si="6"/>
        <v>103.99999999999999</v>
      </c>
      <c r="N18" s="256">
        <f t="shared" si="1"/>
        <v>124.19333333333331</v>
      </c>
      <c r="O18" s="321">
        <v>100</v>
      </c>
      <c r="P18" s="257">
        <f t="shared" si="2"/>
        <v>1.2419333333333331</v>
      </c>
      <c r="Q18" s="280"/>
      <c r="R18" s="280"/>
      <c r="S18" s="254"/>
      <c r="T18" s="253">
        <f t="shared" si="3"/>
        <v>2.2462275000000003</v>
      </c>
      <c r="U18" s="396">
        <f>IF(VLOOKUP($G18,'KALK_grund__GR-_LOS_3'!$E$9:$F$10,1)=$G18,VLOOKUP($G18,'KALK_grund__GR-_LOS_3'!$E$9:$F$10,2),0)</f>
        <v>30</v>
      </c>
      <c r="V18" s="257">
        <f t="shared" si="4"/>
        <v>0.47766666666666668</v>
      </c>
      <c r="W18" s="258">
        <f t="shared" si="5"/>
        <v>7.165</v>
      </c>
      <c r="X18" s="271" t="s">
        <v>944</v>
      </c>
      <c r="Y18" s="184"/>
    </row>
    <row r="19" spans="1:25" x14ac:dyDescent="0.2">
      <c r="A19" s="149"/>
      <c r="B19" s="183"/>
      <c r="C19" s="240" t="s">
        <v>354</v>
      </c>
      <c r="D19" s="325" t="s">
        <v>429</v>
      </c>
      <c r="E19" s="326" t="s">
        <v>284</v>
      </c>
      <c r="F19" s="327" t="s">
        <v>272</v>
      </c>
      <c r="G19" s="326" t="s">
        <v>175</v>
      </c>
      <c r="H19" s="328">
        <v>10.02</v>
      </c>
      <c r="I19" s="330">
        <v>2</v>
      </c>
      <c r="J19" s="325"/>
      <c r="K19" s="325"/>
      <c r="L19" s="336" t="s">
        <v>125</v>
      </c>
      <c r="M19" s="283">
        <f t="shared" si="6"/>
        <v>103.99999999999999</v>
      </c>
      <c r="N19" s="256">
        <f t="shared" si="1"/>
        <v>86.839999999999975</v>
      </c>
      <c r="O19" s="321">
        <v>100</v>
      </c>
      <c r="P19" s="257">
        <f t="shared" si="2"/>
        <v>0.86839999999999973</v>
      </c>
      <c r="Q19" s="280"/>
      <c r="R19" s="280"/>
      <c r="S19" s="254"/>
      <c r="T19" s="253">
        <f t="shared" si="3"/>
        <v>1.570635</v>
      </c>
      <c r="U19" s="396">
        <f>IF(VLOOKUP($G19,'KALK_grund__GR-_LOS_3'!$E$9:$F$10,1)=$G19,VLOOKUP($G19,'KALK_grund__GR-_LOS_3'!$E$9:$F$10,2),0)</f>
        <v>30</v>
      </c>
      <c r="V19" s="257">
        <f t="shared" si="4"/>
        <v>0.33399999999999996</v>
      </c>
      <c r="W19" s="258">
        <f t="shared" si="5"/>
        <v>5.01</v>
      </c>
      <c r="X19" s="271" t="s">
        <v>944</v>
      </c>
      <c r="Y19" s="184"/>
    </row>
    <row r="20" spans="1:25" x14ac:dyDescent="0.2">
      <c r="A20" s="149"/>
      <c r="B20" s="183"/>
      <c r="C20" s="240" t="s">
        <v>354</v>
      </c>
      <c r="D20" s="325" t="s">
        <v>429</v>
      </c>
      <c r="E20" s="326" t="s">
        <v>285</v>
      </c>
      <c r="F20" s="327" t="s">
        <v>272</v>
      </c>
      <c r="G20" s="326" t="s">
        <v>175</v>
      </c>
      <c r="H20" s="328">
        <v>11.62</v>
      </c>
      <c r="I20" s="330">
        <v>2</v>
      </c>
      <c r="J20" s="325"/>
      <c r="K20" s="325"/>
      <c r="L20" s="336" t="s">
        <v>125</v>
      </c>
      <c r="M20" s="283">
        <f t="shared" si="6"/>
        <v>103.99999999999999</v>
      </c>
      <c r="N20" s="256">
        <f t="shared" si="1"/>
        <v>100.70666666666665</v>
      </c>
      <c r="O20" s="321">
        <v>100</v>
      </c>
      <c r="P20" s="257">
        <f t="shared" si="2"/>
        <v>1.0070666666666666</v>
      </c>
      <c r="Q20" s="280"/>
      <c r="R20" s="280"/>
      <c r="S20" s="254"/>
      <c r="T20" s="253">
        <f t="shared" si="3"/>
        <v>1.8214350000000001</v>
      </c>
      <c r="U20" s="396">
        <f>IF(VLOOKUP($G20,'KALK_grund__GR-_LOS_3'!$E$9:$F$10,1)=$G20,VLOOKUP($G20,'KALK_grund__GR-_LOS_3'!$E$9:$F$10,2),0)</f>
        <v>30</v>
      </c>
      <c r="V20" s="257">
        <f t="shared" si="4"/>
        <v>0.38733333333333331</v>
      </c>
      <c r="W20" s="258">
        <f t="shared" si="5"/>
        <v>5.81</v>
      </c>
      <c r="X20" s="271" t="s">
        <v>944</v>
      </c>
      <c r="Y20" s="184"/>
    </row>
    <row r="21" spans="1:25" x14ac:dyDescent="0.2">
      <c r="A21" s="149"/>
      <c r="B21" s="183"/>
      <c r="C21" s="240" t="s">
        <v>354</v>
      </c>
      <c r="D21" s="325" t="s">
        <v>429</v>
      </c>
      <c r="E21" s="326" t="s">
        <v>286</v>
      </c>
      <c r="F21" s="327" t="s">
        <v>272</v>
      </c>
      <c r="G21" s="326" t="s">
        <v>175</v>
      </c>
      <c r="H21" s="328">
        <v>17.329999999999998</v>
      </c>
      <c r="I21" s="330">
        <v>2</v>
      </c>
      <c r="J21" s="325"/>
      <c r="K21" s="325"/>
      <c r="L21" s="336" t="s">
        <v>125</v>
      </c>
      <c r="M21" s="283">
        <f t="shared" si="6"/>
        <v>103.99999999999999</v>
      </c>
      <c r="N21" s="256">
        <f t="shared" si="1"/>
        <v>150.1933333333333</v>
      </c>
      <c r="O21" s="321">
        <v>100</v>
      </c>
      <c r="P21" s="257">
        <f t="shared" si="2"/>
        <v>1.5019333333333329</v>
      </c>
      <c r="Q21" s="280"/>
      <c r="R21" s="280"/>
      <c r="S21" s="254"/>
      <c r="T21" s="253">
        <f t="shared" si="3"/>
        <v>2.7164774999999999</v>
      </c>
      <c r="U21" s="396">
        <f>IF(VLOOKUP($G21,'KALK_grund__GR-_LOS_3'!$E$9:$F$10,1)=$G21,VLOOKUP($G21,'KALK_grund__GR-_LOS_3'!$E$9:$F$10,2),0)</f>
        <v>30</v>
      </c>
      <c r="V21" s="257">
        <f t="shared" si="4"/>
        <v>0.57766666666666666</v>
      </c>
      <c r="W21" s="258">
        <f t="shared" si="5"/>
        <v>8.6649999999999991</v>
      </c>
      <c r="X21" s="271" t="s">
        <v>944</v>
      </c>
      <c r="Y21" s="184"/>
    </row>
    <row r="22" spans="1:25" x14ac:dyDescent="0.2">
      <c r="A22" s="149"/>
      <c r="B22" s="183"/>
      <c r="C22" s="240" t="s">
        <v>354</v>
      </c>
      <c r="D22" s="325" t="s">
        <v>429</v>
      </c>
      <c r="E22" s="326" t="s">
        <v>330</v>
      </c>
      <c r="F22" s="327" t="s">
        <v>272</v>
      </c>
      <c r="G22" s="326" t="s">
        <v>175</v>
      </c>
      <c r="H22" s="328">
        <v>11.34</v>
      </c>
      <c r="I22" s="330">
        <v>2</v>
      </c>
      <c r="J22" s="325"/>
      <c r="K22" s="325"/>
      <c r="L22" s="336" t="s">
        <v>125</v>
      </c>
      <c r="M22" s="283">
        <f t="shared" si="6"/>
        <v>103.99999999999999</v>
      </c>
      <c r="N22" s="256">
        <f t="shared" si="1"/>
        <v>98.279999999999987</v>
      </c>
      <c r="O22" s="321">
        <v>100</v>
      </c>
      <c r="P22" s="257">
        <f t="shared" si="2"/>
        <v>0.9827999999999999</v>
      </c>
      <c r="Q22" s="280"/>
      <c r="R22" s="280"/>
      <c r="S22" s="254"/>
      <c r="T22" s="253">
        <f t="shared" si="3"/>
        <v>1.7775450000000002</v>
      </c>
      <c r="U22" s="396">
        <f>IF(VLOOKUP($G22,'KALK_grund__GR-_LOS_3'!$E$9:$F$10,1)=$G22,VLOOKUP($G22,'KALK_grund__GR-_LOS_3'!$E$9:$F$10,2),0)</f>
        <v>30</v>
      </c>
      <c r="V22" s="257">
        <f t="shared" si="4"/>
        <v>0.378</v>
      </c>
      <c r="W22" s="258">
        <f t="shared" si="5"/>
        <v>5.67</v>
      </c>
      <c r="X22" s="271" t="s">
        <v>944</v>
      </c>
      <c r="Y22" s="184"/>
    </row>
    <row r="23" spans="1:25" x14ac:dyDescent="0.2">
      <c r="A23" s="149"/>
      <c r="B23" s="183"/>
      <c r="C23" s="240" t="s">
        <v>354</v>
      </c>
      <c r="D23" s="325" t="s">
        <v>429</v>
      </c>
      <c r="E23" s="326" t="s">
        <v>287</v>
      </c>
      <c r="F23" s="327" t="s">
        <v>272</v>
      </c>
      <c r="G23" s="326" t="s">
        <v>175</v>
      </c>
      <c r="H23" s="328">
        <v>11.91</v>
      </c>
      <c r="I23" s="330">
        <v>2</v>
      </c>
      <c r="J23" s="325"/>
      <c r="K23" s="325"/>
      <c r="L23" s="336" t="s">
        <v>125</v>
      </c>
      <c r="M23" s="283">
        <f t="shared" si="6"/>
        <v>103.99999999999999</v>
      </c>
      <c r="N23" s="256">
        <f t="shared" si="1"/>
        <v>103.21999999999998</v>
      </c>
      <c r="O23" s="321">
        <v>100</v>
      </c>
      <c r="P23" s="257">
        <f t="shared" si="2"/>
        <v>1.0321999999999998</v>
      </c>
      <c r="Q23" s="280"/>
      <c r="R23" s="280"/>
      <c r="S23" s="254"/>
      <c r="T23" s="253">
        <f t="shared" si="3"/>
        <v>1.8668925000000001</v>
      </c>
      <c r="U23" s="396">
        <f>IF(VLOOKUP($G23,'KALK_grund__GR-_LOS_3'!$E$9:$F$10,1)=$G23,VLOOKUP($G23,'KALK_grund__GR-_LOS_3'!$E$9:$F$10,2),0)</f>
        <v>30</v>
      </c>
      <c r="V23" s="257">
        <f t="shared" si="4"/>
        <v>0.39700000000000002</v>
      </c>
      <c r="W23" s="258">
        <f t="shared" si="5"/>
        <v>5.9550000000000001</v>
      </c>
      <c r="X23" s="271" t="s">
        <v>944</v>
      </c>
      <c r="Y23" s="184"/>
    </row>
    <row r="24" spans="1:25" x14ac:dyDescent="0.2">
      <c r="A24" s="149"/>
      <c r="B24" s="183"/>
      <c r="C24" s="240" t="s">
        <v>354</v>
      </c>
      <c r="D24" s="325" t="s">
        <v>828</v>
      </c>
      <c r="E24" s="326" t="s">
        <v>288</v>
      </c>
      <c r="F24" s="327" t="s">
        <v>217</v>
      </c>
      <c r="G24" s="326" t="s">
        <v>175</v>
      </c>
      <c r="H24" s="328">
        <v>17.54</v>
      </c>
      <c r="I24" s="330">
        <v>2</v>
      </c>
      <c r="J24" s="325"/>
      <c r="K24" s="325"/>
      <c r="L24" s="336" t="s">
        <v>125</v>
      </c>
      <c r="M24" s="283">
        <f t="shared" si="6"/>
        <v>103.99999999999999</v>
      </c>
      <c r="N24" s="256">
        <f t="shared" si="1"/>
        <v>152.01333333333329</v>
      </c>
      <c r="O24" s="321">
        <v>100</v>
      </c>
      <c r="P24" s="257">
        <f t="shared" si="2"/>
        <v>1.5201333333333329</v>
      </c>
      <c r="Q24" s="280"/>
      <c r="R24" s="280"/>
      <c r="S24" s="254"/>
      <c r="T24" s="253">
        <f t="shared" si="3"/>
        <v>2.7493950000000003</v>
      </c>
      <c r="U24" s="396">
        <f>IF(VLOOKUP($G24,'KALK_grund__GR-_LOS_3'!$E$9:$F$10,1)=$G24,VLOOKUP($G24,'KALK_grund__GR-_LOS_3'!$E$9:$F$10,2),0)</f>
        <v>30</v>
      </c>
      <c r="V24" s="257">
        <f t="shared" si="4"/>
        <v>0.58466666666666667</v>
      </c>
      <c r="W24" s="258">
        <f t="shared" si="5"/>
        <v>8.77</v>
      </c>
      <c r="X24" s="271" t="s">
        <v>944</v>
      </c>
      <c r="Y24" s="184"/>
    </row>
    <row r="25" spans="1:25" x14ac:dyDescent="0.2">
      <c r="A25" s="149"/>
      <c r="B25" s="183"/>
      <c r="C25" s="240" t="s">
        <v>354</v>
      </c>
      <c r="D25" s="325" t="s">
        <v>538</v>
      </c>
      <c r="E25" s="326" t="s">
        <v>289</v>
      </c>
      <c r="F25" s="327" t="s">
        <v>829</v>
      </c>
      <c r="G25" s="326" t="s">
        <v>177</v>
      </c>
      <c r="H25" s="328">
        <v>5.85</v>
      </c>
      <c r="I25" s="330">
        <v>1</v>
      </c>
      <c r="J25" s="325"/>
      <c r="K25" s="325"/>
      <c r="L25" s="336" t="s">
        <v>59</v>
      </c>
      <c r="M25" s="283">
        <f t="shared" si="6"/>
        <v>51.999999999999993</v>
      </c>
      <c r="N25" s="256">
        <f t="shared" si="1"/>
        <v>25.349999999999994</v>
      </c>
      <c r="O25" s="321">
        <v>100</v>
      </c>
      <c r="P25" s="257">
        <f t="shared" si="2"/>
        <v>0.25349999999999995</v>
      </c>
      <c r="Q25" s="280"/>
      <c r="R25" s="280"/>
      <c r="S25" s="254"/>
      <c r="T25" s="253">
        <f t="shared" si="3"/>
        <v>0.91698749999999996</v>
      </c>
      <c r="U25" s="396">
        <f>IF(VLOOKUP($G25,'KALK_grund__GR-_LOS_3'!$E$9:$F$10,1)=$G25,VLOOKUP($G25,'KALK_grund__GR-_LOS_3'!$E$9:$F$10,2),0)</f>
        <v>30</v>
      </c>
      <c r="V25" s="257">
        <f t="shared" si="4"/>
        <v>0.19499999999999998</v>
      </c>
      <c r="W25" s="258">
        <f t="shared" si="5"/>
        <v>2.9249999999999998</v>
      </c>
      <c r="X25" s="271" t="s">
        <v>944</v>
      </c>
      <c r="Y25" s="184"/>
    </row>
    <row r="26" spans="1:25" x14ac:dyDescent="0.2">
      <c r="A26" s="149">
        <v>1</v>
      </c>
      <c r="B26" s="183">
        <v>7</v>
      </c>
      <c r="C26" s="240" t="s">
        <v>354</v>
      </c>
      <c r="D26" s="325" t="s">
        <v>538</v>
      </c>
      <c r="E26" s="326" t="s">
        <v>289</v>
      </c>
      <c r="F26" s="327" t="s">
        <v>830</v>
      </c>
      <c r="G26" s="326" t="s">
        <v>177</v>
      </c>
      <c r="H26" s="328">
        <v>2.87</v>
      </c>
      <c r="I26" s="330">
        <v>1</v>
      </c>
      <c r="J26" s="325"/>
      <c r="K26" s="325"/>
      <c r="L26" s="336" t="s">
        <v>59</v>
      </c>
      <c r="M26" s="283">
        <f t="shared" si="0"/>
        <v>51.999999999999993</v>
      </c>
      <c r="N26" s="256">
        <f t="shared" si="1"/>
        <v>12.436666666666666</v>
      </c>
      <c r="O26" s="321">
        <v>100</v>
      </c>
      <c r="P26" s="257">
        <f t="shared" si="2"/>
        <v>0.12436666666666665</v>
      </c>
      <c r="Q26" s="280"/>
      <c r="R26" s="280"/>
      <c r="S26" s="254"/>
      <c r="T26" s="253">
        <f t="shared" si="3"/>
        <v>0.44987250000000001</v>
      </c>
      <c r="U26" s="396">
        <f>IF(VLOOKUP($G26,'KALK_grund__GR-_LOS_3'!$E$9:$F$10,1)=$G26,VLOOKUP($G26,'KALK_grund__GR-_LOS_3'!$E$9:$F$10,2),0)</f>
        <v>30</v>
      </c>
      <c r="V26" s="257">
        <f t="shared" si="4"/>
        <v>9.5666666666666664E-2</v>
      </c>
      <c r="W26" s="258">
        <f t="shared" si="5"/>
        <v>1.4350000000000001</v>
      </c>
      <c r="X26" s="271" t="s">
        <v>944</v>
      </c>
      <c r="Y26" s="184"/>
    </row>
    <row r="27" spans="1:25" x14ac:dyDescent="0.2">
      <c r="A27" s="149">
        <v>1</v>
      </c>
      <c r="B27" s="183">
        <v>8</v>
      </c>
      <c r="C27" s="240" t="s">
        <v>354</v>
      </c>
      <c r="D27" s="325" t="s">
        <v>538</v>
      </c>
      <c r="E27" s="326" t="s">
        <v>289</v>
      </c>
      <c r="F27" s="327" t="s">
        <v>831</v>
      </c>
      <c r="G27" s="326" t="s">
        <v>177</v>
      </c>
      <c r="H27" s="328">
        <v>3.3280000000000003</v>
      </c>
      <c r="I27" s="330">
        <v>1</v>
      </c>
      <c r="J27" s="325"/>
      <c r="K27" s="325"/>
      <c r="L27" s="336" t="s">
        <v>59</v>
      </c>
      <c r="M27" s="283">
        <f t="shared" si="0"/>
        <v>51.999999999999993</v>
      </c>
      <c r="N27" s="256">
        <f t="shared" si="1"/>
        <v>14.421333333333331</v>
      </c>
      <c r="O27" s="321">
        <v>100</v>
      </c>
      <c r="P27" s="257">
        <f t="shared" si="2"/>
        <v>0.1442133333333333</v>
      </c>
      <c r="Q27" s="280"/>
      <c r="R27" s="280"/>
      <c r="S27" s="254"/>
      <c r="T27" s="253">
        <f t="shared" si="3"/>
        <v>0.52166400000000013</v>
      </c>
      <c r="U27" s="396">
        <f>IF(VLOOKUP($G27,'KALK_grund__GR-_LOS_3'!$E$9:$F$10,1)=$G27,VLOOKUP($G27,'KALK_grund__GR-_LOS_3'!$E$9:$F$10,2),0)</f>
        <v>30</v>
      </c>
      <c r="V27" s="257">
        <f t="shared" si="4"/>
        <v>0.11093333333333334</v>
      </c>
      <c r="W27" s="258">
        <f t="shared" si="5"/>
        <v>1.6640000000000001</v>
      </c>
      <c r="X27" s="271" t="s">
        <v>944</v>
      </c>
      <c r="Y27" s="314"/>
    </row>
    <row r="28" spans="1:25" x14ac:dyDescent="0.2">
      <c r="A28" s="149">
        <v>1</v>
      </c>
      <c r="B28" s="183">
        <v>9</v>
      </c>
      <c r="C28" s="240" t="s">
        <v>354</v>
      </c>
      <c r="D28" s="325" t="s">
        <v>538</v>
      </c>
      <c r="E28" s="326" t="s">
        <v>289</v>
      </c>
      <c r="F28" s="327" t="s">
        <v>832</v>
      </c>
      <c r="G28" s="326" t="s">
        <v>177</v>
      </c>
      <c r="H28" s="328">
        <v>3.18</v>
      </c>
      <c r="I28" s="330">
        <v>1</v>
      </c>
      <c r="J28" s="325"/>
      <c r="K28" s="325"/>
      <c r="L28" s="336" t="s">
        <v>59</v>
      </c>
      <c r="M28" s="283">
        <f t="shared" si="0"/>
        <v>51.999999999999993</v>
      </c>
      <c r="N28" s="256">
        <f t="shared" si="1"/>
        <v>13.78</v>
      </c>
      <c r="O28" s="321">
        <v>100</v>
      </c>
      <c r="P28" s="257">
        <f t="shared" si="2"/>
        <v>0.13780000000000001</v>
      </c>
      <c r="Q28" s="280"/>
      <c r="R28" s="280"/>
      <c r="S28" s="254"/>
      <c r="T28" s="253">
        <f t="shared" si="3"/>
        <v>0.49846500000000005</v>
      </c>
      <c r="U28" s="396">
        <f>IF(VLOOKUP($G28,'KALK_grund__GR-_LOS_3'!$E$9:$F$10,1)=$G28,VLOOKUP($G28,'KALK_grund__GR-_LOS_3'!$E$9:$F$10,2),0)</f>
        <v>30</v>
      </c>
      <c r="V28" s="257">
        <f t="shared" si="4"/>
        <v>0.10600000000000001</v>
      </c>
      <c r="W28" s="258">
        <f t="shared" si="5"/>
        <v>1.59</v>
      </c>
      <c r="X28" s="271" t="s">
        <v>944</v>
      </c>
      <c r="Y28" s="314"/>
    </row>
    <row r="29" spans="1:25" x14ac:dyDescent="0.2">
      <c r="A29" s="149">
        <v>1</v>
      </c>
      <c r="B29" s="183">
        <v>10</v>
      </c>
      <c r="C29" s="240" t="s">
        <v>354</v>
      </c>
      <c r="D29" s="325" t="s">
        <v>833</v>
      </c>
      <c r="E29" s="326" t="s">
        <v>289</v>
      </c>
      <c r="F29" s="327" t="s">
        <v>334</v>
      </c>
      <c r="G29" s="326" t="s">
        <v>177</v>
      </c>
      <c r="H29" s="328">
        <v>10.93</v>
      </c>
      <c r="I29" s="330">
        <v>1</v>
      </c>
      <c r="J29" s="325"/>
      <c r="K29" s="325"/>
      <c r="L29" s="336" t="s">
        <v>59</v>
      </c>
      <c r="M29" s="283">
        <f t="shared" si="0"/>
        <v>51.999999999999993</v>
      </c>
      <c r="N29" s="256">
        <f t="shared" si="1"/>
        <v>47.363333333333323</v>
      </c>
      <c r="O29" s="321">
        <v>100</v>
      </c>
      <c r="P29" s="257">
        <f t="shared" si="2"/>
        <v>0.47363333333333324</v>
      </c>
      <c r="Q29" s="280"/>
      <c r="R29" s="280"/>
      <c r="S29" s="254"/>
      <c r="T29" s="253">
        <f t="shared" si="3"/>
        <v>1.7132775</v>
      </c>
      <c r="U29" s="396">
        <f>IF(VLOOKUP($G29,'KALK_grund__GR-_LOS_3'!$E$9:$F$10,1)=$G29,VLOOKUP($G29,'KALK_grund__GR-_LOS_3'!$E$9:$F$10,2),0)</f>
        <v>30</v>
      </c>
      <c r="V29" s="257">
        <f t="shared" si="4"/>
        <v>0.36433333333333334</v>
      </c>
      <c r="W29" s="258">
        <f t="shared" si="5"/>
        <v>5.4649999999999999</v>
      </c>
      <c r="X29" s="271" t="s">
        <v>944</v>
      </c>
      <c r="Y29" s="314"/>
    </row>
    <row r="30" spans="1:25" x14ac:dyDescent="0.2">
      <c r="A30" s="149">
        <v>1</v>
      </c>
      <c r="B30" s="183">
        <v>11</v>
      </c>
      <c r="C30" s="240" t="s">
        <v>354</v>
      </c>
      <c r="D30" s="325" t="s">
        <v>833</v>
      </c>
      <c r="E30" s="326" t="s">
        <v>289</v>
      </c>
      <c r="F30" s="327" t="s">
        <v>834</v>
      </c>
      <c r="G30" s="326" t="s">
        <v>177</v>
      </c>
      <c r="H30" s="328">
        <v>0.93</v>
      </c>
      <c r="I30" s="330">
        <v>1</v>
      </c>
      <c r="J30" s="325"/>
      <c r="K30" s="325"/>
      <c r="L30" s="336" t="s">
        <v>59</v>
      </c>
      <c r="M30" s="283">
        <f t="shared" si="0"/>
        <v>51.999999999999993</v>
      </c>
      <c r="N30" s="256">
        <f t="shared" si="1"/>
        <v>4.03</v>
      </c>
      <c r="O30" s="321">
        <v>100</v>
      </c>
      <c r="P30" s="257">
        <f t="shared" si="2"/>
        <v>4.0300000000000002E-2</v>
      </c>
      <c r="Q30" s="280"/>
      <c r="R30" s="280"/>
      <c r="S30" s="280"/>
      <c r="T30" s="253">
        <f t="shared" si="3"/>
        <v>0.14577750000000003</v>
      </c>
      <c r="U30" s="396">
        <f>IF(VLOOKUP($G30,'KALK_grund__GR-_LOS_3'!$E$9:$F$10,1)=$G30,VLOOKUP($G30,'KALK_grund__GR-_LOS_3'!$E$9:$F$10,2),0)</f>
        <v>30</v>
      </c>
      <c r="V30" s="257">
        <f t="shared" si="4"/>
        <v>3.1000000000000003E-2</v>
      </c>
      <c r="W30" s="258">
        <f t="shared" si="5"/>
        <v>0.46500000000000002</v>
      </c>
      <c r="X30" s="271" t="s">
        <v>944</v>
      </c>
      <c r="Y30" s="314"/>
    </row>
    <row r="31" spans="1:25" x14ac:dyDescent="0.2">
      <c r="A31" s="149">
        <v>1</v>
      </c>
      <c r="B31" s="183">
        <v>152</v>
      </c>
      <c r="C31" s="259"/>
      <c r="D31" s="272"/>
      <c r="E31" s="273"/>
      <c r="F31" s="272"/>
      <c r="G31" s="276"/>
      <c r="H31" s="282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7"/>
      <c r="Y31" s="184"/>
    </row>
    <row r="32" spans="1:25" x14ac:dyDescent="0.2">
      <c r="A32" s="149"/>
      <c r="B32" s="15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150"/>
      <c r="P32" s="244"/>
      <c r="Q32" s="244"/>
      <c r="R32" s="186"/>
      <c r="S32" s="247"/>
      <c r="T32" s="248"/>
      <c r="U32" s="150"/>
      <c r="V32" s="244"/>
      <c r="W32" s="248"/>
      <c r="X32" s="277"/>
    </row>
    <row r="33" spans="1:1020" x14ac:dyDescent="0.2">
      <c r="A33" s="149"/>
      <c r="B33" s="150"/>
      <c r="C33" s="241"/>
      <c r="D33" s="241"/>
      <c r="E33" s="241"/>
      <c r="F33" s="241" t="s">
        <v>261</v>
      </c>
      <c r="G33" s="241"/>
      <c r="H33" s="289">
        <f>SUM(H13:H31)</f>
        <v>188.298</v>
      </c>
      <c r="I33" s="241"/>
      <c r="J33" s="241"/>
      <c r="K33" s="241"/>
      <c r="L33" s="241"/>
      <c r="M33" s="241"/>
      <c r="N33" s="242">
        <f>SUM(N13:N32)</f>
        <v>1514.5346666666662</v>
      </c>
      <c r="O33" s="150" t="s">
        <v>262</v>
      </c>
      <c r="P33" s="245">
        <f>SUM(P13:P31)</f>
        <v>15.145346666666665</v>
      </c>
      <c r="Q33" s="244">
        <f>SUM(Q13:Q31)</f>
        <v>0</v>
      </c>
      <c r="R33" s="186" t="s">
        <v>263</v>
      </c>
      <c r="S33" s="249">
        <f>SUM(S13:S31)</f>
        <v>0</v>
      </c>
      <c r="T33" s="250">
        <f>SUM(T13:T31)</f>
        <v>29.515711500000002</v>
      </c>
      <c r="U33" s="150"/>
      <c r="V33" s="245">
        <f>SUM(V13:V31)</f>
        <v>6.2766000000000002</v>
      </c>
      <c r="W33" s="251">
        <f>SUM(W13:W31)</f>
        <v>94.149000000000001</v>
      </c>
      <c r="X33" s="277"/>
      <c r="Y33"/>
      <c r="Z33" s="150"/>
      <c r="AMF33" s="151"/>
    </row>
    <row r="34" spans="1:1020" x14ac:dyDescent="0.2">
      <c r="A34" s="149"/>
      <c r="B34" s="15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150"/>
      <c r="P34" s="244"/>
      <c r="Q34" s="244"/>
      <c r="R34" s="186"/>
      <c r="S34" s="248"/>
      <c r="T34" s="246"/>
      <c r="U34" s="185"/>
      <c r="V34" s="241"/>
      <c r="W34" s="244"/>
      <c r="X34" s="186"/>
      <c r="Y34"/>
      <c r="Z34" s="150"/>
      <c r="AMF34" s="151"/>
    </row>
    <row r="35" spans="1:1020" ht="21.6" customHeight="1" x14ac:dyDescent="0.2">
      <c r="A35" s="149"/>
      <c r="B35" s="150"/>
      <c r="C35" s="241"/>
      <c r="D35" s="241"/>
      <c r="E35" s="241"/>
      <c r="F35" s="241"/>
      <c r="G35" s="241"/>
      <c r="H35" s="241"/>
      <c r="I35" s="444" t="s">
        <v>264</v>
      </c>
      <c r="J35" s="444"/>
      <c r="K35" s="444"/>
      <c r="L35" s="444"/>
      <c r="M35" s="444"/>
      <c r="N35" s="243">
        <f>N33+Q33</f>
        <v>1514.5346666666662</v>
      </c>
      <c r="O35" s="148" t="s">
        <v>265</v>
      </c>
      <c r="P35" s="290">
        <f>P33+S33</f>
        <v>15.145346666666665</v>
      </c>
      <c r="Q35" s="445" t="s">
        <v>266</v>
      </c>
      <c r="R35" s="445"/>
      <c r="S35" s="445"/>
      <c r="T35"/>
      <c r="U35" s="446">
        <f>P35*O7</f>
        <v>237.40330899999998</v>
      </c>
      <c r="V35" s="446"/>
      <c r="W35" s="446"/>
      <c r="X35" s="150"/>
      <c r="Z35" s="150"/>
      <c r="AMF35" s="151"/>
    </row>
    <row r="36" spans="1:1020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</row>
  </sheetData>
  <sheetProtection algorithmName="SHA-512" hashValue="YSS5Bx3ElbjK6Egkz2wNq8UqaFGENIKvHj28z0M6m9+yll/hioPZATnDhVfyeuNipmDFs2SC9PWL5geK3U5Jzw==" saltValue="snZi2I35W5+v+8s+RM/CFw==" spinCount="100000" sheet="1" objects="1" scenarios="1"/>
  <mergeCells count="15">
    <mergeCell ref="I35:M35"/>
    <mergeCell ref="Q35:S35"/>
    <mergeCell ref="U35:W35"/>
    <mergeCell ref="B3:C3"/>
    <mergeCell ref="J4:R4"/>
    <mergeCell ref="B5:S5"/>
    <mergeCell ref="U5:V5"/>
    <mergeCell ref="B6:D6"/>
    <mergeCell ref="I6:L6"/>
    <mergeCell ref="I7:L7"/>
    <mergeCell ref="I8:L8"/>
    <mergeCell ref="N10:P10"/>
    <mergeCell ref="Q10:S10"/>
    <mergeCell ref="U10:W10"/>
    <mergeCell ref="B4:H4"/>
  </mergeCells>
  <conditionalFormatting sqref="D7:D12">
    <cfRule type="cellIs" priority="4" stopIfTrue="1" operator="notEqual">
      <formula>#REF!</formula>
    </cfRule>
  </conditionalFormatting>
  <conditionalFormatting sqref="D31">
    <cfRule type="cellIs" priority="3" stopIfTrue="1" operator="notEqual">
      <formula>#REF!</formula>
    </cfRule>
  </conditionalFormatting>
  <pageMargins left="0" right="0" top="0.39370078740157483" bottom="0.39370078740157483" header="0" footer="0"/>
  <pageSetup paperSize="9" scale="74" orientation="portrait" verticalDpi="0" r:id="rId1"/>
  <headerFooter>
    <oddHeader>&amp;C&amp;A</oddHeader>
    <oddFooter>&amp;CSeite &amp;P</oddFooter>
  </headerFooter>
  <colBreaks count="2" manualBreakCount="2">
    <brk id="16" max="1048575" man="1"/>
    <brk id="25" max="1048575" man="1"/>
  </colBreaks>
  <ignoredErrors>
    <ignoredError sqref="L13:L14 L15:L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FED9-2490-46E2-983E-8E8CED8B7118}">
  <sheetPr>
    <tabColor rgb="FFFFFF00"/>
  </sheetPr>
  <dimension ref="A1:AMF33"/>
  <sheetViews>
    <sheetView zoomScaleNormal="100" workbookViewId="0">
      <selection activeCell="S36" sqref="S36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2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3.375" style="151" customWidth="1"/>
    <col min="25" max="25" width="16.87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Objektübersicht!C11</f>
        <v>Verwaltungsstelle, Hintere Straße 16, 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148"/>
      <c r="U5" s="434"/>
      <c r="V5" s="434"/>
      <c r="W5" s="150"/>
      <c r="X5" s="150"/>
    </row>
    <row r="6" spans="1:25" ht="15" customHeight="1" x14ac:dyDescent="0.2">
      <c r="A6" s="149"/>
      <c r="B6" s="449" t="s">
        <v>187</v>
      </c>
      <c r="C6" s="449"/>
      <c r="D6" s="449"/>
      <c r="E6" s="154"/>
      <c r="F6" s="154"/>
      <c r="G6"/>
      <c r="H6"/>
      <c r="I6" s="439" t="s">
        <v>188</v>
      </c>
      <c r="J6" s="439"/>
      <c r="K6" s="439"/>
      <c r="L6" s="440"/>
      <c r="M6" s="155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159" t="s">
        <v>189</v>
      </c>
      <c r="G7" s="160"/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378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378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439"/>
      <c r="J8" s="439"/>
      <c r="K8" s="439"/>
      <c r="L8" s="439"/>
      <c r="M8" s="315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313">
        <f>M7/12/5</f>
        <v>4.1666666666666661</v>
      </c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 s="313">
        <f>M8/12/5</f>
        <v>0</v>
      </c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497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>
        <v>1</v>
      </c>
      <c r="B13" s="183">
        <v>1</v>
      </c>
      <c r="C13" s="240" t="s">
        <v>232</v>
      </c>
      <c r="D13" s="338" t="s">
        <v>540</v>
      </c>
      <c r="E13" s="339" t="s">
        <v>233</v>
      </c>
      <c r="F13" s="340" t="s">
        <v>272</v>
      </c>
      <c r="G13" s="340" t="s">
        <v>181</v>
      </c>
      <c r="H13" s="341">
        <v>13.3</v>
      </c>
      <c r="I13" s="342">
        <v>1</v>
      </c>
      <c r="J13" s="338"/>
      <c r="K13" s="338"/>
      <c r="L13" s="344" t="s">
        <v>59</v>
      </c>
      <c r="M13" s="283">
        <f t="shared" ref="M13" si="0">(I13*$M$9*12)+(K13*0.8*12)+L13</f>
        <v>51.999999999999993</v>
      </c>
      <c r="N13" s="256">
        <f t="shared" ref="N13" si="1">(H13*M13)/12</f>
        <v>57.633333333333326</v>
      </c>
      <c r="O13" s="321">
        <v>100</v>
      </c>
      <c r="P13" s="257">
        <f t="shared" ref="P13:P16" si="2">N13/O13</f>
        <v>0.57633333333333325</v>
      </c>
      <c r="Q13" s="345"/>
      <c r="R13" s="347"/>
      <c r="S13" s="346"/>
      <c r="T13" s="253">
        <f>H13/O13*$O$7</f>
        <v>2.084775</v>
      </c>
      <c r="U13" s="397">
        <f>IF(VLOOKUP($G13,'KALK_grund__GR-_LOS_3'!$H$9:$I$10,1)=$G13,VLOOKUP($G13,'KALK_grund__GR-_LOS_3'!$H$9:$I$10,2),0)</f>
        <v>30</v>
      </c>
      <c r="V13" s="257">
        <f>H13/U13</f>
        <v>0.44333333333333336</v>
      </c>
      <c r="W13" s="258">
        <f>V13*$W$7</f>
        <v>6.65</v>
      </c>
      <c r="X13" s="342" t="s">
        <v>945</v>
      </c>
      <c r="Y13" s="314"/>
    </row>
    <row r="14" spans="1:25" x14ac:dyDescent="0.2">
      <c r="A14" s="149">
        <v>1</v>
      </c>
      <c r="B14" s="183">
        <v>2</v>
      </c>
      <c r="C14" s="240" t="s">
        <v>232</v>
      </c>
      <c r="D14" s="338" t="s">
        <v>540</v>
      </c>
      <c r="E14" s="339" t="s">
        <v>234</v>
      </c>
      <c r="F14" s="340" t="s">
        <v>272</v>
      </c>
      <c r="G14" s="340" t="s">
        <v>181</v>
      </c>
      <c r="H14" s="341">
        <v>25.05</v>
      </c>
      <c r="I14" s="342">
        <v>1</v>
      </c>
      <c r="J14" s="338"/>
      <c r="K14" s="338"/>
      <c r="L14" s="344" t="s">
        <v>59</v>
      </c>
      <c r="M14" s="283">
        <f t="shared" ref="M14:M27" si="3">(I14*$M$9*12)+(K14*0.8*12)+L14</f>
        <v>51.999999999999993</v>
      </c>
      <c r="N14" s="256">
        <f t="shared" ref="N14:N27" si="4">(H14*M14)/12</f>
        <v>108.55</v>
      </c>
      <c r="O14" s="321">
        <v>100</v>
      </c>
      <c r="P14" s="257">
        <f t="shared" si="2"/>
        <v>1.0854999999999999</v>
      </c>
      <c r="Q14" s="345"/>
      <c r="R14" s="347"/>
      <c r="S14" s="346"/>
      <c r="T14" s="253">
        <f t="shared" ref="T14:T27" si="5">H14/O14*$O$7</f>
        <v>3.9265875000000001</v>
      </c>
      <c r="U14" s="397">
        <f>IF(VLOOKUP($G14,'KALK_grund__GR-_LOS_3'!$H$9:$I$10,1)=$G14,VLOOKUP($G14,'KALK_grund__GR-_LOS_3'!$H$9:$I$10,2),0)</f>
        <v>30</v>
      </c>
      <c r="V14" s="257">
        <f t="shared" ref="V14:V27" si="6">H14/U14</f>
        <v>0.83500000000000008</v>
      </c>
      <c r="W14" s="258">
        <f t="shared" ref="W14:W27" si="7">V14*$W$7</f>
        <v>12.525</v>
      </c>
      <c r="X14" s="342" t="s">
        <v>945</v>
      </c>
      <c r="Y14" s="314"/>
    </row>
    <row r="15" spans="1:25" x14ac:dyDescent="0.2">
      <c r="A15" s="149">
        <v>1</v>
      </c>
      <c r="B15" s="183">
        <v>3</v>
      </c>
      <c r="C15" s="240" t="s">
        <v>232</v>
      </c>
      <c r="D15" s="338" t="s">
        <v>540</v>
      </c>
      <c r="E15" s="339" t="s">
        <v>236</v>
      </c>
      <c r="F15" s="340" t="s">
        <v>272</v>
      </c>
      <c r="G15" s="340" t="s">
        <v>181</v>
      </c>
      <c r="H15" s="341">
        <v>9.89</v>
      </c>
      <c r="I15" s="342">
        <v>1</v>
      </c>
      <c r="J15" s="338"/>
      <c r="K15" s="338"/>
      <c r="L15" s="344" t="s">
        <v>59</v>
      </c>
      <c r="M15" s="283">
        <f t="shared" si="3"/>
        <v>51.999999999999993</v>
      </c>
      <c r="N15" s="256">
        <f t="shared" si="4"/>
        <v>42.856666666666662</v>
      </c>
      <c r="O15" s="321">
        <v>100</v>
      </c>
      <c r="P15" s="257">
        <f t="shared" si="2"/>
        <v>0.4285666666666666</v>
      </c>
      <c r="Q15" s="345"/>
      <c r="R15" s="347"/>
      <c r="S15" s="346"/>
      <c r="T15" s="253">
        <f t="shared" si="5"/>
        <v>1.5502575000000001</v>
      </c>
      <c r="U15" s="397">
        <f>IF(VLOOKUP($G15,'KALK_grund__GR-_LOS_3'!$H$9:$I$10,1)=$G15,VLOOKUP($G15,'KALK_grund__GR-_LOS_3'!$H$9:$I$10,2),0)</f>
        <v>30</v>
      </c>
      <c r="V15" s="257">
        <f t="shared" si="6"/>
        <v>0.32966666666666666</v>
      </c>
      <c r="W15" s="258">
        <f t="shared" si="7"/>
        <v>4.9450000000000003</v>
      </c>
      <c r="X15" s="342" t="s">
        <v>945</v>
      </c>
      <c r="Y15" s="314"/>
    </row>
    <row r="16" spans="1:25" x14ac:dyDescent="0.2">
      <c r="A16" s="149">
        <v>1</v>
      </c>
      <c r="B16" s="183">
        <v>4</v>
      </c>
      <c r="C16" s="240" t="s">
        <v>232</v>
      </c>
      <c r="D16" s="338" t="s">
        <v>540</v>
      </c>
      <c r="E16" s="339" t="s">
        <v>237</v>
      </c>
      <c r="F16" s="340" t="s">
        <v>272</v>
      </c>
      <c r="G16" s="340" t="s">
        <v>181</v>
      </c>
      <c r="H16" s="341">
        <v>17.690000000000001</v>
      </c>
      <c r="I16" s="342">
        <v>1</v>
      </c>
      <c r="J16" s="338"/>
      <c r="K16" s="338"/>
      <c r="L16" s="344" t="s">
        <v>59</v>
      </c>
      <c r="M16" s="283">
        <f t="shared" si="3"/>
        <v>51.999999999999993</v>
      </c>
      <c r="N16" s="256">
        <f t="shared" si="4"/>
        <v>76.656666666666666</v>
      </c>
      <c r="O16" s="321">
        <v>100</v>
      </c>
      <c r="P16" s="257">
        <f t="shared" si="2"/>
        <v>0.76656666666666662</v>
      </c>
      <c r="Q16" s="345"/>
      <c r="R16" s="347"/>
      <c r="S16" s="346"/>
      <c r="T16" s="253">
        <f t="shared" si="5"/>
        <v>2.7729075000000001</v>
      </c>
      <c r="U16" s="397">
        <f>IF(VLOOKUP($G16,'KALK_grund__GR-_LOS_3'!$H$9:$I$10,1)=$G16,VLOOKUP($G16,'KALK_grund__GR-_LOS_3'!$H$9:$I$10,2),0)</f>
        <v>30</v>
      </c>
      <c r="V16" s="257">
        <f t="shared" si="6"/>
        <v>0.58966666666666667</v>
      </c>
      <c r="W16" s="258">
        <f t="shared" si="7"/>
        <v>8.8450000000000006</v>
      </c>
      <c r="X16" s="342" t="s">
        <v>945</v>
      </c>
      <c r="Y16" s="314"/>
    </row>
    <row r="17" spans="1:1020" x14ac:dyDescent="0.2">
      <c r="A17" s="149">
        <v>1</v>
      </c>
      <c r="B17" s="183">
        <v>5</v>
      </c>
      <c r="C17" s="240" t="s">
        <v>232</v>
      </c>
      <c r="D17" s="338" t="s">
        <v>540</v>
      </c>
      <c r="E17" s="339" t="s">
        <v>238</v>
      </c>
      <c r="F17" s="340" t="s">
        <v>272</v>
      </c>
      <c r="G17" s="340" t="s">
        <v>181</v>
      </c>
      <c r="H17" s="341">
        <v>16.5</v>
      </c>
      <c r="I17" s="343" t="s">
        <v>57</v>
      </c>
      <c r="J17" s="338"/>
      <c r="K17" s="338"/>
      <c r="L17" s="344" t="s">
        <v>59</v>
      </c>
      <c r="M17" s="283">
        <f t="shared" si="3"/>
        <v>51.999999999999993</v>
      </c>
      <c r="N17" s="256">
        <f t="shared" si="4"/>
        <v>71.499999999999986</v>
      </c>
      <c r="O17" s="321">
        <v>100</v>
      </c>
      <c r="P17" s="257">
        <f t="shared" ref="P17" si="8">N17/O17</f>
        <v>0.71499999999999986</v>
      </c>
      <c r="Q17" s="345"/>
      <c r="R17" s="347"/>
      <c r="S17" s="346"/>
      <c r="T17" s="253">
        <f t="shared" ref="T17" si="9">H17/O17*$O$7</f>
        <v>2.5863750000000003</v>
      </c>
      <c r="U17" s="397">
        <f>IF(VLOOKUP($G17,'KALK_grund__GR-_LOS_3'!$H$9:$I$10,1)=$G17,VLOOKUP($G17,'KALK_grund__GR-_LOS_3'!$H$9:$I$10,2),0)</f>
        <v>30</v>
      </c>
      <c r="V17" s="257">
        <f t="shared" ref="V17" si="10">H17/U17</f>
        <v>0.55000000000000004</v>
      </c>
      <c r="W17" s="258">
        <f t="shared" ref="W17" si="11">V17*$W$7</f>
        <v>8.25</v>
      </c>
      <c r="X17" s="342" t="s">
        <v>945</v>
      </c>
      <c r="Y17" s="314"/>
    </row>
    <row r="18" spans="1:1020" x14ac:dyDescent="0.2">
      <c r="A18" s="149">
        <v>1</v>
      </c>
      <c r="B18" s="183">
        <v>6</v>
      </c>
      <c r="C18" s="240" t="s">
        <v>232</v>
      </c>
      <c r="D18" s="338" t="s">
        <v>430</v>
      </c>
      <c r="E18" s="339" t="s">
        <v>239</v>
      </c>
      <c r="F18" s="340" t="s">
        <v>217</v>
      </c>
      <c r="G18" s="340" t="s">
        <v>181</v>
      </c>
      <c r="H18" s="341">
        <v>46.15</v>
      </c>
      <c r="I18" s="343" t="s">
        <v>57</v>
      </c>
      <c r="J18" s="338" t="s">
        <v>125</v>
      </c>
      <c r="K18" s="338"/>
      <c r="L18" s="344" t="s">
        <v>59</v>
      </c>
      <c r="M18" s="283">
        <f t="shared" si="3"/>
        <v>51.999999999999993</v>
      </c>
      <c r="N18" s="256">
        <f t="shared" si="4"/>
        <v>199.98333333333332</v>
      </c>
      <c r="O18" s="321">
        <v>100</v>
      </c>
      <c r="P18" s="257">
        <f t="shared" ref="P18:P27" si="12">N18/O18</f>
        <v>1.9998333333333331</v>
      </c>
      <c r="Q18" s="280">
        <f t="shared" ref="Q18" si="13">H18*J18*$M$9</f>
        <v>769.16666666666652</v>
      </c>
      <c r="R18" s="322">
        <v>200</v>
      </c>
      <c r="S18" s="254">
        <f t="shared" ref="S18" si="14">Q18/R18</f>
        <v>3.8458333333333328</v>
      </c>
      <c r="T18" s="253">
        <f t="shared" si="5"/>
        <v>7.2340124999999995</v>
      </c>
      <c r="U18" s="397">
        <f>IF(VLOOKUP($G18,'KALK_grund__GR-_LOS_3'!$H$9:$I$10,1)=$G18,VLOOKUP($G18,'KALK_grund__GR-_LOS_3'!$H$9:$I$10,2),0)</f>
        <v>30</v>
      </c>
      <c r="V18" s="257">
        <f t="shared" si="6"/>
        <v>1.5383333333333333</v>
      </c>
      <c r="W18" s="258">
        <f t="shared" si="7"/>
        <v>23.074999999999999</v>
      </c>
      <c r="X18" s="342" t="s">
        <v>945</v>
      </c>
      <c r="Y18" s="184"/>
    </row>
    <row r="19" spans="1:1020" x14ac:dyDescent="0.2">
      <c r="A19" s="149">
        <v>1</v>
      </c>
      <c r="B19" s="183">
        <v>7</v>
      </c>
      <c r="C19" s="240" t="s">
        <v>232</v>
      </c>
      <c r="D19" s="338" t="s">
        <v>850</v>
      </c>
      <c r="E19" s="339" t="s">
        <v>240</v>
      </c>
      <c r="F19" s="340" t="s">
        <v>243</v>
      </c>
      <c r="G19" s="340" t="s">
        <v>181</v>
      </c>
      <c r="H19" s="341">
        <v>9.68</v>
      </c>
      <c r="I19" s="342"/>
      <c r="J19" s="338"/>
      <c r="K19" s="338"/>
      <c r="L19" s="338" t="s">
        <v>57</v>
      </c>
      <c r="M19" s="283">
        <f t="shared" si="3"/>
        <v>1</v>
      </c>
      <c r="N19" s="256">
        <f t="shared" si="4"/>
        <v>0.80666666666666664</v>
      </c>
      <c r="O19" s="321">
        <v>100</v>
      </c>
      <c r="P19" s="257">
        <f t="shared" si="12"/>
        <v>8.0666666666666664E-3</v>
      </c>
      <c r="Q19" s="345"/>
      <c r="R19" s="347"/>
      <c r="S19" s="346"/>
      <c r="T19" s="253">
        <f t="shared" si="5"/>
        <v>1.5173400000000001</v>
      </c>
      <c r="U19" s="397">
        <f>IF(VLOOKUP($G19,'KALK_grund__GR-_LOS_3'!$H$9:$I$10,1)=$G19,VLOOKUP($G19,'KALK_grund__GR-_LOS_3'!$H$9:$I$10,2),0)</f>
        <v>30</v>
      </c>
      <c r="V19" s="257">
        <f t="shared" si="6"/>
        <v>0.32266666666666666</v>
      </c>
      <c r="W19" s="258">
        <f t="shared" si="7"/>
        <v>4.84</v>
      </c>
      <c r="X19" s="342" t="s">
        <v>945</v>
      </c>
      <c r="Y19" s="184"/>
    </row>
    <row r="20" spans="1:1020" x14ac:dyDescent="0.2">
      <c r="A20" s="149">
        <v>1</v>
      </c>
      <c r="B20" s="183">
        <v>8</v>
      </c>
      <c r="C20" s="240" t="s">
        <v>232</v>
      </c>
      <c r="D20" s="338" t="s">
        <v>835</v>
      </c>
      <c r="E20" s="339" t="s">
        <v>242</v>
      </c>
      <c r="F20" s="340" t="s">
        <v>348</v>
      </c>
      <c r="G20" s="340" t="s">
        <v>181</v>
      </c>
      <c r="H20" s="341">
        <v>4.0199999999999996</v>
      </c>
      <c r="I20" s="342">
        <v>1</v>
      </c>
      <c r="J20" s="338" t="s">
        <v>125</v>
      </c>
      <c r="K20" s="338"/>
      <c r="L20" s="344" t="s">
        <v>59</v>
      </c>
      <c r="M20" s="283">
        <f t="shared" si="3"/>
        <v>51.999999999999993</v>
      </c>
      <c r="N20" s="256">
        <f t="shared" si="4"/>
        <v>17.419999999999995</v>
      </c>
      <c r="O20" s="321">
        <v>100</v>
      </c>
      <c r="P20" s="257">
        <f t="shared" si="12"/>
        <v>0.17419999999999994</v>
      </c>
      <c r="Q20" s="280">
        <f t="shared" ref="Q20" si="15">H20*J20*$M$9</f>
        <v>66.999999999999986</v>
      </c>
      <c r="R20" s="322">
        <v>200</v>
      </c>
      <c r="S20" s="254">
        <f t="shared" ref="S20" si="16">Q20/R20</f>
        <v>0.33499999999999991</v>
      </c>
      <c r="T20" s="253">
        <f t="shared" si="5"/>
        <v>0.63013499999999989</v>
      </c>
      <c r="U20" s="397">
        <f>IF(VLOOKUP($G20,'KALK_grund__GR-_LOS_3'!$H$9:$I$10,1)=$G20,VLOOKUP($G20,'KALK_grund__GR-_LOS_3'!$H$9:$I$10,2),0)</f>
        <v>30</v>
      </c>
      <c r="V20" s="257">
        <f t="shared" si="6"/>
        <v>0.13399999999999998</v>
      </c>
      <c r="W20" s="258">
        <f t="shared" si="7"/>
        <v>2.0099999999999998</v>
      </c>
      <c r="X20" s="342" t="s">
        <v>945</v>
      </c>
      <c r="Y20" s="314"/>
    </row>
    <row r="21" spans="1:1020" x14ac:dyDescent="0.2">
      <c r="A21" s="149">
        <v>1</v>
      </c>
      <c r="B21" s="183">
        <v>9</v>
      </c>
      <c r="C21" s="240" t="s">
        <v>232</v>
      </c>
      <c r="D21" s="338" t="s">
        <v>427</v>
      </c>
      <c r="E21" s="339" t="s">
        <v>244</v>
      </c>
      <c r="F21" s="340" t="s">
        <v>230</v>
      </c>
      <c r="G21" s="340" t="s">
        <v>173</v>
      </c>
      <c r="H21" s="341">
        <v>3.35</v>
      </c>
      <c r="I21" s="342">
        <v>5</v>
      </c>
      <c r="J21" s="338"/>
      <c r="K21" s="338"/>
      <c r="L21" s="338"/>
      <c r="M21" s="283">
        <f t="shared" si="3"/>
        <v>249.99999999999994</v>
      </c>
      <c r="N21" s="256">
        <f t="shared" si="4"/>
        <v>69.791666666666657</v>
      </c>
      <c r="O21" s="321">
        <v>100</v>
      </c>
      <c r="P21" s="257">
        <f t="shared" si="12"/>
        <v>0.69791666666666652</v>
      </c>
      <c r="Q21" s="345"/>
      <c r="R21" s="347"/>
      <c r="S21" s="346"/>
      <c r="T21" s="253">
        <f t="shared" si="5"/>
        <v>0.52511250000000009</v>
      </c>
      <c r="U21" s="397">
        <f>IF(VLOOKUP($G21,'KALK_grund__GR-_LOS_3'!$H$9:$I$10,1)=$G21,VLOOKUP($G21,'KALK_grund__GR-_LOS_3'!$H$9:$I$10,2),0)</f>
        <v>30</v>
      </c>
      <c r="V21" s="257">
        <f t="shared" si="6"/>
        <v>0.11166666666666666</v>
      </c>
      <c r="W21" s="258">
        <f t="shared" si="7"/>
        <v>1.675</v>
      </c>
      <c r="X21" s="342" t="s">
        <v>945</v>
      </c>
      <c r="Y21" s="314"/>
    </row>
    <row r="22" spans="1:1020" x14ac:dyDescent="0.2">
      <c r="A22" s="149">
        <v>1</v>
      </c>
      <c r="B22" s="183">
        <v>10</v>
      </c>
      <c r="C22" s="240" t="s">
        <v>232</v>
      </c>
      <c r="D22" s="338" t="s">
        <v>427</v>
      </c>
      <c r="E22" s="339" t="s">
        <v>246</v>
      </c>
      <c r="F22" s="340" t="s">
        <v>230</v>
      </c>
      <c r="G22" s="340" t="s">
        <v>173</v>
      </c>
      <c r="H22" s="341">
        <v>3.35</v>
      </c>
      <c r="I22" s="342">
        <v>5</v>
      </c>
      <c r="J22" s="338"/>
      <c r="K22" s="338"/>
      <c r="L22" s="338"/>
      <c r="M22" s="283">
        <f t="shared" si="3"/>
        <v>249.99999999999994</v>
      </c>
      <c r="N22" s="256">
        <f t="shared" si="4"/>
        <v>69.791666666666657</v>
      </c>
      <c r="O22" s="321">
        <v>100</v>
      </c>
      <c r="P22" s="257">
        <f t="shared" si="12"/>
        <v>0.69791666666666652</v>
      </c>
      <c r="Q22" s="345"/>
      <c r="R22" s="347"/>
      <c r="S22" s="346"/>
      <c r="T22" s="253">
        <f t="shared" si="5"/>
        <v>0.52511250000000009</v>
      </c>
      <c r="U22" s="397">
        <f>IF(VLOOKUP($G22,'KALK_grund__GR-_LOS_3'!$H$9:$I$10,1)=$G22,VLOOKUP($G22,'KALK_grund__GR-_LOS_3'!$H$9:$I$10,2),0)</f>
        <v>30</v>
      </c>
      <c r="V22" s="257">
        <f t="shared" si="6"/>
        <v>0.11166666666666666</v>
      </c>
      <c r="W22" s="258">
        <f t="shared" si="7"/>
        <v>1.675</v>
      </c>
      <c r="X22" s="342" t="s">
        <v>945</v>
      </c>
      <c r="Y22" s="314"/>
    </row>
    <row r="23" spans="1:1020" x14ac:dyDescent="0.2">
      <c r="A23" s="149">
        <v>1</v>
      </c>
      <c r="B23" s="183">
        <v>11</v>
      </c>
      <c r="C23" s="240" t="s">
        <v>232</v>
      </c>
      <c r="D23" s="338" t="s">
        <v>540</v>
      </c>
      <c r="E23" s="339" t="s">
        <v>247</v>
      </c>
      <c r="F23" s="340" t="s">
        <v>272</v>
      </c>
      <c r="G23" s="340" t="s">
        <v>181</v>
      </c>
      <c r="H23" s="341">
        <v>35.619999999999997</v>
      </c>
      <c r="I23" s="342">
        <v>1</v>
      </c>
      <c r="J23" s="338"/>
      <c r="K23" s="338"/>
      <c r="L23" s="344" t="s">
        <v>59</v>
      </c>
      <c r="M23" s="283">
        <f t="shared" si="3"/>
        <v>51.999999999999993</v>
      </c>
      <c r="N23" s="256">
        <f t="shared" si="4"/>
        <v>154.3533333333333</v>
      </c>
      <c r="O23" s="321">
        <v>100</v>
      </c>
      <c r="P23" s="257">
        <f t="shared" si="12"/>
        <v>1.543533333333333</v>
      </c>
      <c r="Q23" s="345"/>
      <c r="R23" s="348"/>
      <c r="S23" s="345"/>
      <c r="T23" s="253">
        <f t="shared" si="5"/>
        <v>5.5834349999999997</v>
      </c>
      <c r="U23" s="397">
        <f>IF(VLOOKUP($G23,'KALK_grund__GR-_LOS_3'!$H$9:$I$10,1)=$G23,VLOOKUP($G23,'KALK_grund__GR-_LOS_3'!$H$9:$I$10,2),0)</f>
        <v>30</v>
      </c>
      <c r="V23" s="257">
        <f t="shared" si="6"/>
        <v>1.1873333333333334</v>
      </c>
      <c r="W23" s="258">
        <f t="shared" si="7"/>
        <v>17.809999999999999</v>
      </c>
      <c r="X23" s="342" t="s">
        <v>945</v>
      </c>
      <c r="Y23" s="314"/>
    </row>
    <row r="24" spans="1:1020" x14ac:dyDescent="0.2">
      <c r="A24" s="149">
        <v>1</v>
      </c>
      <c r="B24" s="183">
        <v>12</v>
      </c>
      <c r="C24" s="240" t="s">
        <v>232</v>
      </c>
      <c r="D24" s="338" t="s">
        <v>540</v>
      </c>
      <c r="E24" s="339" t="s">
        <v>249</v>
      </c>
      <c r="F24" s="340" t="s">
        <v>272</v>
      </c>
      <c r="G24" s="340" t="s">
        <v>181</v>
      </c>
      <c r="H24" s="341">
        <v>42.81</v>
      </c>
      <c r="I24" s="342">
        <v>1</v>
      </c>
      <c r="J24" s="338"/>
      <c r="K24" s="338"/>
      <c r="L24" s="344" t="s">
        <v>59</v>
      </c>
      <c r="M24" s="283">
        <f t="shared" si="3"/>
        <v>51.999999999999993</v>
      </c>
      <c r="N24" s="256">
        <f t="shared" si="4"/>
        <v>185.51</v>
      </c>
      <c r="O24" s="321">
        <v>100</v>
      </c>
      <c r="P24" s="257">
        <f t="shared" si="12"/>
        <v>1.8551</v>
      </c>
      <c r="Q24" s="345"/>
      <c r="R24" s="347"/>
      <c r="S24" s="346"/>
      <c r="T24" s="253">
        <f t="shared" si="5"/>
        <v>6.7104675000000009</v>
      </c>
      <c r="U24" s="397">
        <f>IF(VLOOKUP($G24,'KALK_grund__GR-_LOS_3'!$H$9:$I$10,1)=$G24,VLOOKUP($G24,'KALK_grund__GR-_LOS_3'!$H$9:$I$10,2),0)</f>
        <v>30</v>
      </c>
      <c r="V24" s="257">
        <f t="shared" si="6"/>
        <v>1.427</v>
      </c>
      <c r="W24" s="258">
        <f t="shared" si="7"/>
        <v>21.405000000000001</v>
      </c>
      <c r="X24" s="342" t="s">
        <v>945</v>
      </c>
      <c r="Y24" s="314"/>
    </row>
    <row r="25" spans="1:1020" x14ac:dyDescent="0.2">
      <c r="A25" s="149">
        <v>1</v>
      </c>
      <c r="B25" s="183">
        <v>13</v>
      </c>
      <c r="C25" s="240" t="s">
        <v>232</v>
      </c>
      <c r="D25" s="338" t="s">
        <v>540</v>
      </c>
      <c r="E25" s="339" t="s">
        <v>250</v>
      </c>
      <c r="F25" s="340" t="s">
        <v>272</v>
      </c>
      <c r="G25" s="340" t="s">
        <v>181</v>
      </c>
      <c r="H25" s="341">
        <v>18.36</v>
      </c>
      <c r="I25" s="342">
        <v>1</v>
      </c>
      <c r="J25" s="338"/>
      <c r="K25" s="338"/>
      <c r="L25" s="344" t="s">
        <v>59</v>
      </c>
      <c r="M25" s="283">
        <f t="shared" si="3"/>
        <v>51.999999999999993</v>
      </c>
      <c r="N25" s="256">
        <f t="shared" si="4"/>
        <v>79.559999999999988</v>
      </c>
      <c r="O25" s="321">
        <v>100</v>
      </c>
      <c r="P25" s="257">
        <f t="shared" si="12"/>
        <v>0.79559999999999986</v>
      </c>
      <c r="Q25" s="280"/>
      <c r="R25" s="323"/>
      <c r="S25" s="280"/>
      <c r="T25" s="253">
        <f t="shared" si="5"/>
        <v>2.8779300000000001</v>
      </c>
      <c r="U25" s="397">
        <f>IF(VLOOKUP($G25,'KALK_grund__GR-_LOS_3'!$H$9:$I$10,1)=$G25,VLOOKUP($G25,'KALK_grund__GR-_LOS_3'!$H$9:$I$10,2),0)</f>
        <v>30</v>
      </c>
      <c r="V25" s="257">
        <f t="shared" si="6"/>
        <v>0.61199999999999999</v>
      </c>
      <c r="W25" s="258">
        <f t="shared" si="7"/>
        <v>9.18</v>
      </c>
      <c r="X25" s="342" t="s">
        <v>945</v>
      </c>
      <c r="Y25" s="314"/>
    </row>
    <row r="26" spans="1:1020" x14ac:dyDescent="0.2">
      <c r="A26" s="149">
        <v>1</v>
      </c>
      <c r="B26" s="183">
        <v>14</v>
      </c>
      <c r="C26" s="240" t="s">
        <v>232</v>
      </c>
      <c r="D26" s="338" t="s">
        <v>540</v>
      </c>
      <c r="E26" s="339" t="s">
        <v>251</v>
      </c>
      <c r="F26" s="340" t="s">
        <v>272</v>
      </c>
      <c r="G26" s="340" t="s">
        <v>181</v>
      </c>
      <c r="H26" s="341">
        <v>28.65</v>
      </c>
      <c r="I26" s="343" t="s">
        <v>57</v>
      </c>
      <c r="J26" s="338"/>
      <c r="K26" s="338"/>
      <c r="L26" s="344" t="s">
        <v>59</v>
      </c>
      <c r="M26" s="283">
        <f t="shared" si="3"/>
        <v>51.999999999999993</v>
      </c>
      <c r="N26" s="256">
        <f t="shared" si="4"/>
        <v>124.14999999999998</v>
      </c>
      <c r="O26" s="321">
        <v>100</v>
      </c>
      <c r="P26" s="257">
        <f t="shared" ref="P26" si="17">N26/O26</f>
        <v>1.2414999999999998</v>
      </c>
      <c r="Q26" s="280"/>
      <c r="R26" s="323"/>
      <c r="S26" s="280"/>
      <c r="T26" s="253">
        <f t="shared" ref="T26" si="18">H26/O26*$O$7</f>
        <v>4.4908874999999995</v>
      </c>
      <c r="U26" s="397">
        <f>IF(VLOOKUP($G26,'KALK_grund__GR-_LOS_3'!$H$9:$I$10,1)=$G26,VLOOKUP($G26,'KALK_grund__GR-_LOS_3'!$H$9:$I$10,2),0)</f>
        <v>30</v>
      </c>
      <c r="V26" s="257">
        <f t="shared" ref="V26" si="19">H26/U26</f>
        <v>0.95499999999999996</v>
      </c>
      <c r="W26" s="258">
        <f t="shared" ref="W26" si="20">V26*$W$7</f>
        <v>14.324999999999999</v>
      </c>
      <c r="X26" s="342" t="s">
        <v>945</v>
      </c>
      <c r="Y26" s="314"/>
    </row>
    <row r="27" spans="1:1020" x14ac:dyDescent="0.2">
      <c r="A27" s="149">
        <v>1</v>
      </c>
      <c r="B27" s="183">
        <v>15</v>
      </c>
      <c r="C27" s="240" t="s">
        <v>232</v>
      </c>
      <c r="D27" s="338" t="s">
        <v>540</v>
      </c>
      <c r="E27" s="339" t="s">
        <v>252</v>
      </c>
      <c r="F27" s="340" t="s">
        <v>272</v>
      </c>
      <c r="G27" s="340" t="s">
        <v>181</v>
      </c>
      <c r="H27" s="341">
        <v>16.96</v>
      </c>
      <c r="I27" s="342">
        <v>1</v>
      </c>
      <c r="J27" s="338"/>
      <c r="K27" s="338"/>
      <c r="L27" s="344" t="s">
        <v>59</v>
      </c>
      <c r="M27" s="283">
        <f t="shared" si="3"/>
        <v>51.999999999999993</v>
      </c>
      <c r="N27" s="256">
        <f t="shared" si="4"/>
        <v>73.493333333333325</v>
      </c>
      <c r="O27" s="321">
        <v>100</v>
      </c>
      <c r="P27" s="257">
        <f t="shared" si="12"/>
        <v>0.73493333333333322</v>
      </c>
      <c r="Q27" s="280"/>
      <c r="R27" s="323"/>
      <c r="S27" s="280"/>
      <c r="T27" s="253">
        <f t="shared" si="5"/>
        <v>2.65848</v>
      </c>
      <c r="U27" s="397">
        <f>IF(VLOOKUP($G27,'KALK_grund__GR-_LOS_3'!$H$9:$I$10,1)=$G27,VLOOKUP($G27,'KALK_grund__GR-_LOS_3'!$H$9:$I$10,2),0)</f>
        <v>30</v>
      </c>
      <c r="V27" s="257">
        <f t="shared" si="6"/>
        <v>0.56533333333333335</v>
      </c>
      <c r="W27" s="258">
        <f t="shared" si="7"/>
        <v>8.48</v>
      </c>
      <c r="X27" s="342" t="s">
        <v>945</v>
      </c>
      <c r="Y27" s="314"/>
    </row>
    <row r="28" spans="1:1020" x14ac:dyDescent="0.2">
      <c r="A28" s="149">
        <v>1</v>
      </c>
      <c r="B28" s="183">
        <v>152</v>
      </c>
      <c r="C28" s="259"/>
      <c r="D28" s="272"/>
      <c r="E28" s="273"/>
      <c r="F28" s="272"/>
      <c r="G28" s="276"/>
      <c r="H28" s="282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7"/>
      <c r="Y28" s="184"/>
    </row>
    <row r="29" spans="1:1020" x14ac:dyDescent="0.2">
      <c r="A29" s="149"/>
      <c r="B29" s="15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150"/>
      <c r="P29" s="244"/>
      <c r="Q29" s="244"/>
      <c r="R29" s="186"/>
      <c r="S29" s="247"/>
      <c r="T29" s="248"/>
      <c r="U29" s="150"/>
      <c r="V29" s="244"/>
      <c r="W29" s="248"/>
      <c r="X29"/>
    </row>
    <row r="30" spans="1:1020" x14ac:dyDescent="0.2">
      <c r="A30" s="149"/>
      <c r="B30" s="150"/>
      <c r="C30" s="241"/>
      <c r="D30" s="241"/>
      <c r="E30" s="241"/>
      <c r="F30" s="241" t="s">
        <v>261</v>
      </c>
      <c r="G30" s="241"/>
      <c r="H30" s="289">
        <f>SUM(H13:H28)</f>
        <v>291.38</v>
      </c>
      <c r="I30" s="241"/>
      <c r="J30" s="241"/>
      <c r="K30" s="241"/>
      <c r="L30" s="241"/>
      <c r="M30" s="241"/>
      <c r="N30" s="242">
        <f>SUM(N13:N29)</f>
        <v>1332.0566666666664</v>
      </c>
      <c r="O30" s="150" t="s">
        <v>262</v>
      </c>
      <c r="P30" s="245">
        <f>SUM(P13:P28)</f>
        <v>13.320566666666664</v>
      </c>
      <c r="Q30" s="244">
        <f>SUM(Q13:Q28)</f>
        <v>836.16666666666652</v>
      </c>
      <c r="R30" s="186" t="s">
        <v>263</v>
      </c>
      <c r="S30" s="249">
        <f>SUM(S13:S28)</f>
        <v>4.1808333333333323</v>
      </c>
      <c r="T30" s="250">
        <f>SUM(T13:T28)</f>
        <v>45.673814999999991</v>
      </c>
      <c r="U30" s="150"/>
      <c r="V30" s="245">
        <f>SUM(V13:V28)</f>
        <v>9.7126666666666654</v>
      </c>
      <c r="W30" s="251">
        <f>SUM(W13:W28)</f>
        <v>145.69</v>
      </c>
      <c r="X30" s="187"/>
      <c r="Y30"/>
      <c r="Z30" s="150"/>
      <c r="AMF30" s="151"/>
    </row>
    <row r="31" spans="1:1020" x14ac:dyDescent="0.2">
      <c r="A31" s="149"/>
      <c r="B31" s="15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2"/>
      <c r="O31" s="150"/>
      <c r="P31" s="244"/>
      <c r="Q31" s="244"/>
      <c r="R31" s="186"/>
      <c r="S31" s="248"/>
      <c r="T31" s="246"/>
      <c r="U31" s="185"/>
      <c r="V31" s="241"/>
      <c r="W31" s="244"/>
      <c r="X31" s="186"/>
      <c r="Y31"/>
      <c r="Z31" s="150"/>
      <c r="AMF31" s="151"/>
    </row>
    <row r="32" spans="1:1020" ht="21.6" customHeight="1" x14ac:dyDescent="0.2">
      <c r="A32" s="149"/>
      <c r="B32" s="150"/>
      <c r="C32" s="241"/>
      <c r="D32" s="241"/>
      <c r="E32" s="241"/>
      <c r="F32" s="241"/>
      <c r="G32" s="241"/>
      <c r="H32" s="241"/>
      <c r="I32" s="444" t="s">
        <v>264</v>
      </c>
      <c r="J32" s="444"/>
      <c r="K32" s="444"/>
      <c r="L32" s="444"/>
      <c r="M32" s="444"/>
      <c r="N32" s="243">
        <f>N30+Q30</f>
        <v>2168.2233333333329</v>
      </c>
      <c r="O32" s="148" t="s">
        <v>265</v>
      </c>
      <c r="P32" s="290">
        <f>P30+S30</f>
        <v>17.501399999999997</v>
      </c>
      <c r="Q32" s="445" t="s">
        <v>266</v>
      </c>
      <c r="R32" s="445"/>
      <c r="S32" s="445"/>
      <c r="T32"/>
      <c r="U32" s="446">
        <f>P32*O7</f>
        <v>274.33444499999996</v>
      </c>
      <c r="V32" s="446"/>
      <c r="W32" s="446"/>
      <c r="X32" s="150"/>
      <c r="Z32" s="150"/>
      <c r="AMF32" s="151"/>
    </row>
    <row r="33" spans="1:24" x14ac:dyDescent="0.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</sheetData>
  <sheetProtection algorithmName="SHA-512" hashValue="g+g1a80Ln1ZxBssUfnPS3cMgQrfdx7LAZSbwzVnTjDLq38KJhNFGlnaIJEgBtHXVbt7+97XfcD4813niwjw04w==" saltValue="JAFROu0BU5QN0nxoteDsvQ==" spinCount="100000" sheet="1" objects="1" scenarios="1"/>
  <mergeCells count="15">
    <mergeCell ref="I32:M32"/>
    <mergeCell ref="Q32:S32"/>
    <mergeCell ref="U32:W32"/>
    <mergeCell ref="B3:C3"/>
    <mergeCell ref="J4:R4"/>
    <mergeCell ref="B5:S5"/>
    <mergeCell ref="U5:V5"/>
    <mergeCell ref="B6:D6"/>
    <mergeCell ref="I6:L6"/>
    <mergeCell ref="B4:H4"/>
    <mergeCell ref="I7:L7"/>
    <mergeCell ref="I8:L8"/>
    <mergeCell ref="N10:P10"/>
    <mergeCell ref="Q10:S10"/>
    <mergeCell ref="U10:W10"/>
  </mergeCells>
  <phoneticPr fontId="60" type="noConversion"/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28">
    <cfRule type="cellIs" priority="3" stopIfTrue="1" operator="notEqual">
      <formula>#REF!</formula>
    </cfRule>
  </conditionalFormatting>
  <pageMargins left="0" right="0" top="0.39409448818897608" bottom="0.39409448818897608" header="0" footer="0"/>
  <pageSetup paperSize="9" scale="74" orientation="portrait" verticalDpi="0" r:id="rId1"/>
  <headerFooter>
    <oddHeader>&amp;C&amp;A</oddHeader>
    <oddFooter>&amp;CSeite &amp;P</oddFooter>
  </headerFooter>
  <colBreaks count="1" manualBreakCount="1">
    <brk id="16" max="1048575" man="1"/>
  </colBreaks>
  <ignoredErrors>
    <ignoredError sqref="L13:L19 I17:J18 I26 L21:L2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7E139-4132-41B1-8C32-AD6D723B9764}">
  <sheetPr>
    <tabColor rgb="FFFFFF00"/>
  </sheetPr>
  <dimension ref="A1:AMF56"/>
  <sheetViews>
    <sheetView workbookViewId="0">
      <selection activeCell="B5" sqref="B5:S5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87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3.375" style="151" customWidth="1"/>
    <col min="25" max="25" width="16.87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Objektübersicht!C12</f>
        <v>Wohncity, Gerhart-Hauptmann-Straße 17, 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148"/>
      <c r="U5" s="434"/>
      <c r="V5" s="434"/>
      <c r="W5" s="150"/>
      <c r="X5" s="150"/>
    </row>
    <row r="6" spans="1:25" ht="15" customHeight="1" x14ac:dyDescent="0.2">
      <c r="A6" s="149"/>
      <c r="B6" s="449" t="s">
        <v>187</v>
      </c>
      <c r="C6" s="449"/>
      <c r="D6" s="449"/>
      <c r="E6" s="154"/>
      <c r="F6" s="154"/>
      <c r="G6"/>
      <c r="H6"/>
      <c r="I6" s="439" t="s">
        <v>188</v>
      </c>
      <c r="J6" s="439"/>
      <c r="K6" s="439"/>
      <c r="L6" s="440"/>
      <c r="M6" s="155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159" t="s">
        <v>189</v>
      </c>
      <c r="G7" s="160"/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378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378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439"/>
      <c r="J8" s="439"/>
      <c r="K8" s="439"/>
      <c r="L8" s="439"/>
      <c r="M8" s="315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316">
        <f>M7/12/5</f>
        <v>4.1666666666666661</v>
      </c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 s="313">
        <f>M8/12/5</f>
        <v>0</v>
      </c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497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>
        <v>1</v>
      </c>
      <c r="B13" s="183">
        <v>1</v>
      </c>
      <c r="C13" s="240" t="s">
        <v>846</v>
      </c>
      <c r="D13" s="349" t="s">
        <v>850</v>
      </c>
      <c r="E13" s="349" t="s">
        <v>273</v>
      </c>
      <c r="F13" s="350" t="s">
        <v>843</v>
      </c>
      <c r="G13" s="350" t="s">
        <v>174</v>
      </c>
      <c r="H13" s="351">
        <v>44.92</v>
      </c>
      <c r="I13" s="352"/>
      <c r="J13" s="357"/>
      <c r="K13" s="357"/>
      <c r="L13" s="358">
        <v>1</v>
      </c>
      <c r="M13" s="283">
        <f>(I13*$M$9*12)+(K13*0.8*12)+L13</f>
        <v>1</v>
      </c>
      <c r="N13" s="256">
        <f>(H13*M13)/12</f>
        <v>3.7433333333333336</v>
      </c>
      <c r="O13" s="321">
        <v>100</v>
      </c>
      <c r="P13" s="257">
        <f>N13/O13</f>
        <v>3.7433333333333339E-2</v>
      </c>
      <c r="Q13" s="280"/>
      <c r="R13" s="323"/>
      <c r="S13" s="280"/>
      <c r="T13" s="253">
        <f t="shared" ref="T13:T19" si="0">H13/O13*$O$7</f>
        <v>7.0412100000000013</v>
      </c>
      <c r="U13" s="281">
        <f>IF(VLOOKUP($G13,'KALK_grund__GR-_LOS_3'!$K$9:$L$12,1)=$G13,VLOOKUP($G13,'KALK_grund__GR-_LOS_3'!$K$9:$L$12,2),0)</f>
        <v>30</v>
      </c>
      <c r="V13" s="257">
        <f t="shared" ref="V13:V19" si="1">H13/U13</f>
        <v>1.4973333333333334</v>
      </c>
      <c r="W13" s="258">
        <f t="shared" ref="W13:W19" si="2">V13*$W$7</f>
        <v>22.46</v>
      </c>
      <c r="X13" s="360" t="s">
        <v>844</v>
      </c>
      <c r="Y13" s="314" t="s">
        <v>512</v>
      </c>
    </row>
    <row r="14" spans="1:25" x14ac:dyDescent="0.2">
      <c r="A14" s="149">
        <v>1</v>
      </c>
      <c r="B14" s="183">
        <f>B13+1</f>
        <v>2</v>
      </c>
      <c r="C14" s="240" t="s">
        <v>846</v>
      </c>
      <c r="D14" s="349" t="s">
        <v>515</v>
      </c>
      <c r="E14" s="349" t="s">
        <v>274</v>
      </c>
      <c r="F14" s="350" t="s">
        <v>217</v>
      </c>
      <c r="G14" s="350" t="s">
        <v>838</v>
      </c>
      <c r="H14" s="351">
        <v>25.66</v>
      </c>
      <c r="I14" s="352"/>
      <c r="J14" s="357"/>
      <c r="K14" s="357"/>
      <c r="L14" s="358">
        <v>1</v>
      </c>
      <c r="M14" s="283">
        <f t="shared" ref="M14:M50" si="3">(I14*$M$9*12)+(K14*0.8*12)+L14</f>
        <v>1</v>
      </c>
      <c r="N14" s="256">
        <f t="shared" ref="N14:N50" si="4">(H14*M14)/12</f>
        <v>2.1383333333333332</v>
      </c>
      <c r="O14" s="321">
        <v>100</v>
      </c>
      <c r="P14" s="257">
        <f t="shared" ref="P14:P50" si="5">N14/O14</f>
        <v>2.1383333333333331E-2</v>
      </c>
      <c r="Q14" s="280"/>
      <c r="R14" s="323"/>
      <c r="S14" s="280"/>
      <c r="T14" s="253">
        <f t="shared" si="0"/>
        <v>4.0222050000000005</v>
      </c>
      <c r="U14" s="281">
        <f>IF(VLOOKUP($G14,'KALK_grund__GR-_LOS_3'!$K$9:$L$12,1)=$G14,VLOOKUP($G14,'KALK_grund__GR-_LOS_3'!$K$9:$L$12,2),0)</f>
        <v>30</v>
      </c>
      <c r="V14" s="257">
        <f t="shared" si="1"/>
        <v>0.85533333333333339</v>
      </c>
      <c r="W14" s="258">
        <f t="shared" si="2"/>
        <v>12.83</v>
      </c>
      <c r="X14" s="360" t="s">
        <v>845</v>
      </c>
      <c r="Y14" s="314" t="s">
        <v>512</v>
      </c>
    </row>
    <row r="15" spans="1:25" x14ac:dyDescent="0.2">
      <c r="A15" s="149">
        <v>1</v>
      </c>
      <c r="B15" s="183">
        <f t="shared" ref="B15:B50" si="6">B14+1</f>
        <v>3</v>
      </c>
      <c r="C15" s="240" t="s">
        <v>846</v>
      </c>
      <c r="D15" s="349" t="s">
        <v>538</v>
      </c>
      <c r="E15" s="349" t="s">
        <v>276</v>
      </c>
      <c r="F15" s="350" t="s">
        <v>839</v>
      </c>
      <c r="G15" s="350" t="s">
        <v>838</v>
      </c>
      <c r="H15" s="351">
        <v>7.84</v>
      </c>
      <c r="I15" s="352"/>
      <c r="J15" s="357"/>
      <c r="K15" s="357"/>
      <c r="L15" s="358">
        <v>1</v>
      </c>
      <c r="M15" s="283">
        <f t="shared" si="3"/>
        <v>1</v>
      </c>
      <c r="N15" s="256">
        <f t="shared" si="4"/>
        <v>0.65333333333333332</v>
      </c>
      <c r="O15" s="321">
        <v>100</v>
      </c>
      <c r="P15" s="257">
        <f t="shared" si="5"/>
        <v>6.5333333333333328E-3</v>
      </c>
      <c r="Q15" s="280"/>
      <c r="R15" s="323"/>
      <c r="S15" s="280"/>
      <c r="T15" s="253">
        <f t="shared" si="0"/>
        <v>1.22892</v>
      </c>
      <c r="U15" s="281">
        <f>IF(VLOOKUP($G15,'KALK_grund__GR-_LOS_3'!$K$9:$L$12,1)=$G15,VLOOKUP($G15,'KALK_grund__GR-_LOS_3'!$K$9:$L$12,2),0)</f>
        <v>30</v>
      </c>
      <c r="V15" s="257">
        <f t="shared" si="1"/>
        <v>0.26133333333333331</v>
      </c>
      <c r="W15" s="258">
        <f t="shared" si="2"/>
        <v>3.9199999999999995</v>
      </c>
      <c r="X15" s="360" t="s">
        <v>845</v>
      </c>
      <c r="Y15" s="314" t="s">
        <v>512</v>
      </c>
    </row>
    <row r="16" spans="1:25" x14ac:dyDescent="0.2">
      <c r="A16" s="149">
        <v>1</v>
      </c>
      <c r="B16" s="183">
        <f t="shared" si="6"/>
        <v>4</v>
      </c>
      <c r="C16" s="240" t="s">
        <v>846</v>
      </c>
      <c r="D16" s="349" t="s">
        <v>501</v>
      </c>
      <c r="E16" s="349" t="s">
        <v>277</v>
      </c>
      <c r="F16" s="350" t="s">
        <v>271</v>
      </c>
      <c r="G16" s="350" t="s">
        <v>836</v>
      </c>
      <c r="H16" s="351">
        <v>1.1200000000000001</v>
      </c>
      <c r="I16" s="352"/>
      <c r="J16" s="357"/>
      <c r="K16" s="357"/>
      <c r="L16" s="358">
        <v>1</v>
      </c>
      <c r="M16" s="283">
        <f t="shared" si="3"/>
        <v>1</v>
      </c>
      <c r="N16" s="256">
        <f t="shared" si="4"/>
        <v>9.3333333333333338E-2</v>
      </c>
      <c r="O16" s="321">
        <v>100</v>
      </c>
      <c r="P16" s="257">
        <f t="shared" si="5"/>
        <v>9.3333333333333332E-4</v>
      </c>
      <c r="Q16" s="280"/>
      <c r="R16" s="323"/>
      <c r="S16" s="280"/>
      <c r="T16" s="253">
        <f t="shared" si="0"/>
        <v>0.17556000000000002</v>
      </c>
      <c r="U16" s="281">
        <f>IF(VLOOKUP($G16,'KALK_grund__GR-_LOS_3'!$K$9:$L$12,1)=$G16,VLOOKUP($G16,'KALK_grund__GR-_LOS_3'!$K$9:$L$12,2),0)</f>
        <v>30</v>
      </c>
      <c r="V16" s="257">
        <f t="shared" si="1"/>
        <v>3.7333333333333336E-2</v>
      </c>
      <c r="W16" s="258">
        <f t="shared" si="2"/>
        <v>0.56000000000000005</v>
      </c>
      <c r="X16" s="360" t="s">
        <v>845</v>
      </c>
      <c r="Y16" s="314" t="s">
        <v>512</v>
      </c>
    </row>
    <row r="17" spans="1:25" ht="16.5" x14ac:dyDescent="0.3">
      <c r="A17" s="149">
        <v>1</v>
      </c>
      <c r="B17" s="183">
        <f t="shared" si="6"/>
        <v>5</v>
      </c>
      <c r="C17" s="240" t="s">
        <v>216</v>
      </c>
      <c r="D17" s="349" t="s">
        <v>833</v>
      </c>
      <c r="E17" s="349" t="s">
        <v>223</v>
      </c>
      <c r="F17" s="350" t="s">
        <v>334</v>
      </c>
      <c r="G17" s="350" t="s">
        <v>838</v>
      </c>
      <c r="H17" s="351">
        <v>18.440000000000001</v>
      </c>
      <c r="I17" s="352">
        <v>1</v>
      </c>
      <c r="J17" s="352"/>
      <c r="K17" s="359"/>
      <c r="L17" s="379">
        <v>2</v>
      </c>
      <c r="M17" s="283">
        <f t="shared" si="3"/>
        <v>51.999999999999993</v>
      </c>
      <c r="N17" s="256">
        <f t="shared" si="4"/>
        <v>79.906666666666652</v>
      </c>
      <c r="O17" s="321">
        <v>100</v>
      </c>
      <c r="P17" s="257">
        <f t="shared" si="5"/>
        <v>0.79906666666666648</v>
      </c>
      <c r="Q17" s="280"/>
      <c r="R17" s="323"/>
      <c r="S17" s="280"/>
      <c r="T17" s="253">
        <f t="shared" si="0"/>
        <v>2.8904700000000001</v>
      </c>
      <c r="U17" s="281">
        <f>IF(VLOOKUP($G17,'KALK_grund__GR-_LOS_3'!$K$9:$L$12,1)=$G17,VLOOKUP($G17,'KALK_grund__GR-_LOS_3'!$K$9:$L$12,2),0)</f>
        <v>30</v>
      </c>
      <c r="V17" s="257">
        <f t="shared" si="1"/>
        <v>0.61466666666666669</v>
      </c>
      <c r="W17" s="258">
        <f t="shared" si="2"/>
        <v>9.2200000000000006</v>
      </c>
      <c r="X17" s="360" t="s">
        <v>845</v>
      </c>
      <c r="Y17" s="184"/>
    </row>
    <row r="18" spans="1:25" ht="16.5" x14ac:dyDescent="0.3">
      <c r="A18" s="149">
        <v>1</v>
      </c>
      <c r="B18" s="183">
        <f t="shared" si="6"/>
        <v>6</v>
      </c>
      <c r="C18" s="240" t="s">
        <v>216</v>
      </c>
      <c r="D18" s="349" t="s">
        <v>538</v>
      </c>
      <c r="E18" s="349" t="s">
        <v>224</v>
      </c>
      <c r="F18" s="350" t="s">
        <v>839</v>
      </c>
      <c r="G18" s="350" t="s">
        <v>838</v>
      </c>
      <c r="H18" s="351">
        <v>13.73</v>
      </c>
      <c r="I18" s="352">
        <v>1</v>
      </c>
      <c r="J18" s="352"/>
      <c r="K18" s="359"/>
      <c r="L18" s="379">
        <v>2</v>
      </c>
      <c r="M18" s="283">
        <f t="shared" si="3"/>
        <v>51.999999999999993</v>
      </c>
      <c r="N18" s="256">
        <f t="shared" si="4"/>
        <v>59.496666666666663</v>
      </c>
      <c r="O18" s="321">
        <v>100</v>
      </c>
      <c r="P18" s="257">
        <f t="shared" si="5"/>
        <v>0.59496666666666664</v>
      </c>
      <c r="Q18" s="280"/>
      <c r="R18" s="323"/>
      <c r="S18" s="280"/>
      <c r="T18" s="253">
        <f t="shared" si="0"/>
        <v>2.1521775000000001</v>
      </c>
      <c r="U18" s="281">
        <f>IF(VLOOKUP($G18,'KALK_grund__GR-_LOS_3'!$K$9:$L$12,1)=$G18,VLOOKUP($G18,'KALK_grund__GR-_LOS_3'!$K$9:$L$12,2),0)</f>
        <v>30</v>
      </c>
      <c r="V18" s="257">
        <f t="shared" si="1"/>
        <v>0.45766666666666667</v>
      </c>
      <c r="W18" s="258">
        <f t="shared" si="2"/>
        <v>6.8650000000000002</v>
      </c>
      <c r="X18" s="360" t="s">
        <v>845</v>
      </c>
      <c r="Y18" s="314"/>
    </row>
    <row r="19" spans="1:25" x14ac:dyDescent="0.2">
      <c r="A19" s="149">
        <v>1</v>
      </c>
      <c r="B19" s="183">
        <f t="shared" si="6"/>
        <v>7</v>
      </c>
      <c r="C19" s="240" t="s">
        <v>232</v>
      </c>
      <c r="D19" s="349" t="s">
        <v>540</v>
      </c>
      <c r="E19" s="349" t="s">
        <v>233</v>
      </c>
      <c r="F19" s="350" t="s">
        <v>272</v>
      </c>
      <c r="G19" s="350" t="s">
        <v>179</v>
      </c>
      <c r="H19" s="351">
        <v>21.41</v>
      </c>
      <c r="I19" s="352">
        <v>1</v>
      </c>
      <c r="J19" s="352"/>
      <c r="K19" s="353"/>
      <c r="L19" s="380">
        <v>2</v>
      </c>
      <c r="M19" s="283">
        <f t="shared" si="3"/>
        <v>51.999999999999993</v>
      </c>
      <c r="N19" s="256">
        <f t="shared" si="4"/>
        <v>92.776666666666657</v>
      </c>
      <c r="O19" s="321">
        <v>100</v>
      </c>
      <c r="P19" s="257">
        <f t="shared" si="5"/>
        <v>0.92776666666666652</v>
      </c>
      <c r="Q19" s="280"/>
      <c r="R19" s="323"/>
      <c r="S19" s="280"/>
      <c r="T19" s="253">
        <f t="shared" si="0"/>
        <v>3.3560175000000005</v>
      </c>
      <c r="U19" s="281">
        <f>IF(VLOOKUP($G19,'KALK_grund__GR-_LOS_3'!$K$9:$L$12,1)=$G19,VLOOKUP($G19,'KALK_grund__GR-_LOS_3'!$K$9:$L$12,2),0)</f>
        <v>30</v>
      </c>
      <c r="V19" s="257">
        <f t="shared" si="1"/>
        <v>0.71366666666666667</v>
      </c>
      <c r="W19" s="258">
        <f t="shared" si="2"/>
        <v>10.705</v>
      </c>
      <c r="X19" s="360" t="s">
        <v>844</v>
      </c>
      <c r="Y19" s="277"/>
    </row>
    <row r="20" spans="1:25" x14ac:dyDescent="0.2">
      <c r="A20" s="149">
        <v>1</v>
      </c>
      <c r="B20" s="183">
        <f t="shared" si="6"/>
        <v>8</v>
      </c>
      <c r="C20" s="240" t="s">
        <v>232</v>
      </c>
      <c r="D20" s="349" t="s">
        <v>540</v>
      </c>
      <c r="E20" s="349" t="s">
        <v>234</v>
      </c>
      <c r="F20" s="350" t="s">
        <v>272</v>
      </c>
      <c r="G20" s="350" t="s">
        <v>179</v>
      </c>
      <c r="H20" s="351">
        <v>16.7</v>
      </c>
      <c r="I20" s="352">
        <v>1</v>
      </c>
      <c r="J20" s="352"/>
      <c r="K20" s="353"/>
      <c r="L20" s="380">
        <v>2</v>
      </c>
      <c r="M20" s="283">
        <f t="shared" si="3"/>
        <v>51.999999999999993</v>
      </c>
      <c r="N20" s="256">
        <f t="shared" si="4"/>
        <v>72.36666666666666</v>
      </c>
      <c r="O20" s="321">
        <v>100</v>
      </c>
      <c r="P20" s="257">
        <f t="shared" si="5"/>
        <v>0.72366666666666657</v>
      </c>
      <c r="Q20" s="280"/>
      <c r="R20" s="323"/>
      <c r="S20" s="280"/>
      <c r="T20" s="253">
        <f t="shared" ref="T20:T50" si="7">H20/O20*$O$7</f>
        <v>2.6177249999999996</v>
      </c>
      <c r="U20" s="281">
        <f>IF(VLOOKUP($G20,'KALK_grund__GR-_LOS_3'!$K$9:$L$12,1)=$G20,VLOOKUP($G20,'KALK_grund__GR-_LOS_3'!$K$9:$L$12,2),0)</f>
        <v>30</v>
      </c>
      <c r="V20" s="257">
        <f t="shared" ref="V20:V50" si="8">H20/U20</f>
        <v>0.55666666666666664</v>
      </c>
      <c r="W20" s="258">
        <f t="shared" ref="W20:W50" si="9">V20*$W$7</f>
        <v>8.35</v>
      </c>
      <c r="X20" s="360" t="s">
        <v>844</v>
      </c>
      <c r="Y20" s="314"/>
    </row>
    <row r="21" spans="1:25" x14ac:dyDescent="0.2">
      <c r="A21" s="149">
        <v>1</v>
      </c>
      <c r="B21" s="183">
        <f t="shared" si="6"/>
        <v>9</v>
      </c>
      <c r="C21" s="240" t="s">
        <v>232</v>
      </c>
      <c r="D21" s="349" t="s">
        <v>540</v>
      </c>
      <c r="E21" s="349" t="s">
        <v>236</v>
      </c>
      <c r="F21" s="350" t="s">
        <v>272</v>
      </c>
      <c r="G21" s="350" t="s">
        <v>179</v>
      </c>
      <c r="H21" s="351">
        <v>26.03</v>
      </c>
      <c r="I21" s="352">
        <v>1</v>
      </c>
      <c r="J21" s="352"/>
      <c r="K21" s="353"/>
      <c r="L21" s="380">
        <v>2</v>
      </c>
      <c r="M21" s="283">
        <f t="shared" si="3"/>
        <v>51.999999999999993</v>
      </c>
      <c r="N21" s="256">
        <f t="shared" si="4"/>
        <v>112.79666666666667</v>
      </c>
      <c r="O21" s="321">
        <v>100</v>
      </c>
      <c r="P21" s="257">
        <f t="shared" si="5"/>
        <v>1.1279666666666666</v>
      </c>
      <c r="Q21" s="280"/>
      <c r="R21" s="323"/>
      <c r="S21" s="280"/>
      <c r="T21" s="253">
        <f t="shared" si="7"/>
        <v>4.0802025000000004</v>
      </c>
      <c r="U21" s="281">
        <f>IF(VLOOKUP($G21,'KALK_grund__GR-_LOS_3'!$K$9:$L$12,1)=$G21,VLOOKUP($G21,'KALK_grund__GR-_LOS_3'!$K$9:$L$12,2),0)</f>
        <v>30</v>
      </c>
      <c r="V21" s="257">
        <f t="shared" si="8"/>
        <v>0.8676666666666667</v>
      </c>
      <c r="W21" s="258">
        <f t="shared" si="9"/>
        <v>13.015000000000001</v>
      </c>
      <c r="X21" s="360" t="s">
        <v>844</v>
      </c>
      <c r="Y21" s="314"/>
    </row>
    <row r="22" spans="1:25" x14ac:dyDescent="0.2">
      <c r="A22" s="149">
        <v>1</v>
      </c>
      <c r="B22" s="183">
        <f t="shared" si="6"/>
        <v>10</v>
      </c>
      <c r="C22" s="240" t="s">
        <v>232</v>
      </c>
      <c r="D22" s="349" t="s">
        <v>540</v>
      </c>
      <c r="E22" s="349" t="s">
        <v>237</v>
      </c>
      <c r="F22" s="350" t="s">
        <v>272</v>
      </c>
      <c r="G22" s="350" t="s">
        <v>179</v>
      </c>
      <c r="H22" s="351">
        <v>15.75</v>
      </c>
      <c r="I22" s="352">
        <v>1</v>
      </c>
      <c r="J22" s="352"/>
      <c r="K22" s="353"/>
      <c r="L22" s="380">
        <v>2</v>
      </c>
      <c r="M22" s="283">
        <f t="shared" si="3"/>
        <v>51.999999999999993</v>
      </c>
      <c r="N22" s="256">
        <f t="shared" si="4"/>
        <v>68.249999999999986</v>
      </c>
      <c r="O22" s="321">
        <v>100</v>
      </c>
      <c r="P22" s="257">
        <f t="shared" si="5"/>
        <v>0.68249999999999988</v>
      </c>
      <c r="Q22" s="280"/>
      <c r="R22" s="323"/>
      <c r="S22" s="280"/>
      <c r="T22" s="253">
        <f t="shared" si="7"/>
        <v>2.4688125000000003</v>
      </c>
      <c r="U22" s="281">
        <f>IF(VLOOKUP($G22,'KALK_grund__GR-_LOS_3'!$K$9:$L$12,1)=$G22,VLOOKUP($G22,'KALK_grund__GR-_LOS_3'!$K$9:$L$12,2),0)</f>
        <v>30</v>
      </c>
      <c r="V22" s="257">
        <f t="shared" si="8"/>
        <v>0.52500000000000002</v>
      </c>
      <c r="W22" s="258">
        <f t="shared" si="9"/>
        <v>7.875</v>
      </c>
      <c r="X22" s="360" t="s">
        <v>844</v>
      </c>
      <c r="Y22" s="314"/>
    </row>
    <row r="23" spans="1:25" x14ac:dyDescent="0.2">
      <c r="A23" s="149">
        <v>1</v>
      </c>
      <c r="B23" s="183">
        <f t="shared" si="6"/>
        <v>11</v>
      </c>
      <c r="C23" s="240" t="s">
        <v>232</v>
      </c>
      <c r="D23" s="349" t="s">
        <v>540</v>
      </c>
      <c r="E23" s="349" t="s">
        <v>238</v>
      </c>
      <c r="F23" s="350" t="s">
        <v>272</v>
      </c>
      <c r="G23" s="350" t="s">
        <v>179</v>
      </c>
      <c r="H23" s="351">
        <v>19.13</v>
      </c>
      <c r="I23" s="352">
        <v>1</v>
      </c>
      <c r="J23" s="352"/>
      <c r="K23" s="353"/>
      <c r="L23" s="380">
        <v>2</v>
      </c>
      <c r="M23" s="283">
        <f t="shared" si="3"/>
        <v>51.999999999999993</v>
      </c>
      <c r="N23" s="256">
        <f t="shared" si="4"/>
        <v>82.896666666666647</v>
      </c>
      <c r="O23" s="321">
        <v>100</v>
      </c>
      <c r="P23" s="257">
        <f t="shared" si="5"/>
        <v>0.82896666666666652</v>
      </c>
      <c r="Q23" s="280"/>
      <c r="R23" s="323"/>
      <c r="S23" s="280"/>
      <c r="T23" s="253">
        <f t="shared" si="7"/>
        <v>2.9986275</v>
      </c>
      <c r="U23" s="281">
        <f>IF(VLOOKUP($G23,'KALK_grund__GR-_LOS_3'!$K$9:$L$12,1)=$G23,VLOOKUP($G23,'KALK_grund__GR-_LOS_3'!$K$9:$L$12,2),0)</f>
        <v>30</v>
      </c>
      <c r="V23" s="257">
        <f t="shared" si="8"/>
        <v>0.6376666666666666</v>
      </c>
      <c r="W23" s="258">
        <f t="shared" si="9"/>
        <v>9.5649999999999995</v>
      </c>
      <c r="X23" s="360" t="s">
        <v>844</v>
      </c>
      <c r="Y23" s="184"/>
    </row>
    <row r="24" spans="1:25" x14ac:dyDescent="0.2">
      <c r="A24" s="149"/>
      <c r="B24" s="183">
        <f t="shared" si="6"/>
        <v>12</v>
      </c>
      <c r="C24" s="240" t="s">
        <v>232</v>
      </c>
      <c r="D24" s="349" t="s">
        <v>540</v>
      </c>
      <c r="E24" s="349" t="s">
        <v>255</v>
      </c>
      <c r="F24" s="350" t="s">
        <v>272</v>
      </c>
      <c r="G24" s="350" t="s">
        <v>179</v>
      </c>
      <c r="H24" s="351">
        <v>24.64</v>
      </c>
      <c r="I24" s="352">
        <v>1</v>
      </c>
      <c r="J24" s="352"/>
      <c r="K24" s="353"/>
      <c r="L24" s="380">
        <v>2</v>
      </c>
      <c r="M24" s="283">
        <f t="shared" si="3"/>
        <v>51.999999999999993</v>
      </c>
      <c r="N24" s="256">
        <f t="shared" si="4"/>
        <v>106.77333333333331</v>
      </c>
      <c r="O24" s="321">
        <v>100</v>
      </c>
      <c r="P24" s="257">
        <f t="shared" si="5"/>
        <v>1.0677333333333332</v>
      </c>
      <c r="Q24" s="280"/>
      <c r="R24" s="323"/>
      <c r="S24" s="280"/>
      <c r="T24" s="253">
        <f t="shared" si="7"/>
        <v>3.8623200000000004</v>
      </c>
      <c r="U24" s="281">
        <f>IF(VLOOKUP($G24,'KALK_grund__GR-_LOS_3'!$K$9:$L$12,1)=$G24,VLOOKUP($G24,'KALK_grund__GR-_LOS_3'!$K$9:$L$12,2),0)</f>
        <v>30</v>
      </c>
      <c r="V24" s="257">
        <f t="shared" ref="V24:V25" si="10">H24/U24</f>
        <v>0.82133333333333336</v>
      </c>
      <c r="W24" s="258">
        <f t="shared" ref="W24:W25" si="11">V24*$W$7</f>
        <v>12.32</v>
      </c>
      <c r="X24" s="360" t="s">
        <v>844</v>
      </c>
      <c r="Y24" s="184"/>
    </row>
    <row r="25" spans="1:25" x14ac:dyDescent="0.2">
      <c r="A25" s="149">
        <v>1</v>
      </c>
      <c r="B25" s="183">
        <f t="shared" si="6"/>
        <v>13</v>
      </c>
      <c r="C25" s="240" t="s">
        <v>232</v>
      </c>
      <c r="D25" s="349" t="s">
        <v>428</v>
      </c>
      <c r="E25" s="349" t="s">
        <v>256</v>
      </c>
      <c r="F25" s="350" t="s">
        <v>217</v>
      </c>
      <c r="G25" s="350" t="s">
        <v>836</v>
      </c>
      <c r="H25" s="351">
        <v>31.05</v>
      </c>
      <c r="I25" s="352">
        <v>2</v>
      </c>
      <c r="J25" s="352">
        <v>3</v>
      </c>
      <c r="K25" s="353"/>
      <c r="L25" s="380"/>
      <c r="M25" s="283">
        <f t="shared" si="3"/>
        <v>99.999999999999986</v>
      </c>
      <c r="N25" s="256">
        <f t="shared" si="4"/>
        <v>258.74999999999994</v>
      </c>
      <c r="O25" s="321">
        <v>100</v>
      </c>
      <c r="P25" s="257">
        <f t="shared" si="5"/>
        <v>2.5874999999999995</v>
      </c>
      <c r="Q25" s="280">
        <f t="shared" ref="Q25" si="12">H25*J25*$M$9</f>
        <v>388.12499999999994</v>
      </c>
      <c r="R25" s="322">
        <v>200</v>
      </c>
      <c r="S25" s="254">
        <f t="shared" ref="S25" si="13">Q25/R25</f>
        <v>1.9406249999999998</v>
      </c>
      <c r="T25" s="253">
        <f t="shared" si="7"/>
        <v>4.8670875000000002</v>
      </c>
      <c r="U25" s="281">
        <f>IF(VLOOKUP($G25,'KALK_grund__GR-_LOS_3'!$K$9:$L$12,1)=$G25,VLOOKUP($G25,'KALK_grund__GR-_LOS_3'!$K$9:$L$12,2),0)</f>
        <v>30</v>
      </c>
      <c r="V25" s="257">
        <f t="shared" si="10"/>
        <v>1.0349999999999999</v>
      </c>
      <c r="W25" s="258">
        <f t="shared" si="11"/>
        <v>15.524999999999999</v>
      </c>
      <c r="X25" s="360" t="s">
        <v>844</v>
      </c>
      <c r="Y25" s="184"/>
    </row>
    <row r="26" spans="1:25" x14ac:dyDescent="0.2">
      <c r="A26" s="149">
        <v>1</v>
      </c>
      <c r="B26" s="183">
        <f t="shared" si="6"/>
        <v>14</v>
      </c>
      <c r="C26" s="240" t="s">
        <v>232</v>
      </c>
      <c r="D26" s="349" t="s">
        <v>538</v>
      </c>
      <c r="E26" s="349" t="s">
        <v>259</v>
      </c>
      <c r="F26" s="350" t="s">
        <v>837</v>
      </c>
      <c r="G26" s="350" t="s">
        <v>838</v>
      </c>
      <c r="H26" s="351">
        <v>18.989999999999998</v>
      </c>
      <c r="I26" s="352">
        <v>1</v>
      </c>
      <c r="J26" s="352"/>
      <c r="K26" s="353"/>
      <c r="L26" s="380">
        <v>2</v>
      </c>
      <c r="M26" s="283">
        <f t="shared" si="3"/>
        <v>51.999999999999993</v>
      </c>
      <c r="N26" s="256">
        <f t="shared" si="4"/>
        <v>82.289999999999978</v>
      </c>
      <c r="O26" s="321">
        <v>100</v>
      </c>
      <c r="P26" s="257">
        <f t="shared" si="5"/>
        <v>0.82289999999999974</v>
      </c>
      <c r="Q26" s="280"/>
      <c r="R26" s="371"/>
      <c r="S26" s="254"/>
      <c r="T26" s="253">
        <f t="shared" si="7"/>
        <v>2.9766824999999999</v>
      </c>
      <c r="U26" s="281">
        <f>IF(VLOOKUP($G26,'KALK_grund__GR-_LOS_3'!$K$9:$L$12,1)=$G26,VLOOKUP($G26,'KALK_grund__GR-_LOS_3'!$K$9:$L$12,2),0)</f>
        <v>30</v>
      </c>
      <c r="V26" s="257">
        <f t="shared" si="8"/>
        <v>0.6329999999999999</v>
      </c>
      <c r="W26" s="258">
        <f t="shared" si="9"/>
        <v>9.4949999999999992</v>
      </c>
      <c r="X26" s="360" t="s">
        <v>845</v>
      </c>
      <c r="Y26" s="184"/>
    </row>
    <row r="27" spans="1:25" x14ac:dyDescent="0.2">
      <c r="A27" s="149">
        <v>1</v>
      </c>
      <c r="B27" s="183">
        <f t="shared" si="6"/>
        <v>15</v>
      </c>
      <c r="C27" s="240" t="s">
        <v>232</v>
      </c>
      <c r="D27" s="349" t="s">
        <v>538</v>
      </c>
      <c r="E27" s="349" t="s">
        <v>260</v>
      </c>
      <c r="F27" s="350" t="s">
        <v>839</v>
      </c>
      <c r="G27" s="350" t="s">
        <v>838</v>
      </c>
      <c r="H27" s="351">
        <v>12.88</v>
      </c>
      <c r="I27" s="352">
        <v>1</v>
      </c>
      <c r="J27" s="352"/>
      <c r="K27" s="353"/>
      <c r="L27" s="380">
        <v>2</v>
      </c>
      <c r="M27" s="283">
        <f t="shared" si="3"/>
        <v>51.999999999999993</v>
      </c>
      <c r="N27" s="256">
        <f t="shared" si="4"/>
        <v>55.813333333333333</v>
      </c>
      <c r="O27" s="321">
        <v>100</v>
      </c>
      <c r="P27" s="257">
        <f t="shared" si="5"/>
        <v>0.55813333333333337</v>
      </c>
      <c r="Q27" s="280"/>
      <c r="R27" s="371"/>
      <c r="S27" s="254"/>
      <c r="T27" s="253">
        <f t="shared" si="7"/>
        <v>2.0189400000000002</v>
      </c>
      <c r="U27" s="281">
        <f>IF(VLOOKUP($G27,'KALK_grund__GR-_LOS_3'!$K$9:$L$12,1)=$G27,VLOOKUP($G27,'KALK_grund__GR-_LOS_3'!$K$9:$L$12,2),0)</f>
        <v>30</v>
      </c>
      <c r="V27" s="257">
        <f t="shared" si="8"/>
        <v>0.42933333333333334</v>
      </c>
      <c r="W27" s="258">
        <f t="shared" si="9"/>
        <v>6.44</v>
      </c>
      <c r="X27" s="360" t="s">
        <v>845</v>
      </c>
      <c r="Y27" s="314"/>
    </row>
    <row r="28" spans="1:25" x14ac:dyDescent="0.2">
      <c r="A28" s="149">
        <v>1</v>
      </c>
      <c r="B28" s="183">
        <f t="shared" si="6"/>
        <v>16</v>
      </c>
      <c r="C28" s="240" t="s">
        <v>354</v>
      </c>
      <c r="D28" s="349" t="s">
        <v>540</v>
      </c>
      <c r="E28" s="349" t="s">
        <v>278</v>
      </c>
      <c r="F28" s="350" t="s">
        <v>272</v>
      </c>
      <c r="G28" s="350" t="s">
        <v>179</v>
      </c>
      <c r="H28" s="351">
        <v>19.79</v>
      </c>
      <c r="I28" s="352">
        <v>1</v>
      </c>
      <c r="J28" s="352"/>
      <c r="K28" s="353"/>
      <c r="L28" s="380">
        <v>2</v>
      </c>
      <c r="M28" s="283">
        <f t="shared" si="3"/>
        <v>51.999999999999993</v>
      </c>
      <c r="N28" s="256">
        <f t="shared" si="4"/>
        <v>85.756666666666661</v>
      </c>
      <c r="O28" s="321">
        <v>100</v>
      </c>
      <c r="P28" s="257">
        <f t="shared" si="5"/>
        <v>0.85756666666666659</v>
      </c>
      <c r="Q28" s="280"/>
      <c r="R28" s="323"/>
      <c r="S28" s="280"/>
      <c r="T28" s="253">
        <f t="shared" si="7"/>
        <v>3.1020824999999999</v>
      </c>
      <c r="U28" s="281">
        <f>IF(VLOOKUP($G28,'KALK_grund__GR-_LOS_3'!$K$9:$L$12,1)=$G28,VLOOKUP($G28,'KALK_grund__GR-_LOS_3'!$K$9:$L$12,2),0)</f>
        <v>30</v>
      </c>
      <c r="V28" s="257">
        <f t="shared" si="8"/>
        <v>0.65966666666666662</v>
      </c>
      <c r="W28" s="258">
        <f t="shared" si="9"/>
        <v>9.8949999999999996</v>
      </c>
      <c r="X28" s="360" t="s">
        <v>844</v>
      </c>
      <c r="Y28" s="314"/>
    </row>
    <row r="29" spans="1:25" x14ac:dyDescent="0.2">
      <c r="A29" s="149">
        <v>1</v>
      </c>
      <c r="B29" s="183">
        <f t="shared" si="6"/>
        <v>17</v>
      </c>
      <c r="C29" s="240" t="s">
        <v>354</v>
      </c>
      <c r="D29" s="349" t="s">
        <v>540</v>
      </c>
      <c r="E29" s="349" t="s">
        <v>279</v>
      </c>
      <c r="F29" s="350" t="s">
        <v>272</v>
      </c>
      <c r="G29" s="350" t="s">
        <v>179</v>
      </c>
      <c r="H29" s="351">
        <v>14.63</v>
      </c>
      <c r="I29" s="352">
        <v>1</v>
      </c>
      <c r="J29" s="352"/>
      <c r="K29" s="353"/>
      <c r="L29" s="380">
        <v>2</v>
      </c>
      <c r="M29" s="283">
        <f t="shared" si="3"/>
        <v>51.999999999999993</v>
      </c>
      <c r="N29" s="256">
        <f t="shared" si="4"/>
        <v>63.396666666666668</v>
      </c>
      <c r="O29" s="321">
        <v>100</v>
      </c>
      <c r="P29" s="257">
        <f t="shared" si="5"/>
        <v>0.63396666666666668</v>
      </c>
      <c r="Q29" s="280"/>
      <c r="R29" s="323"/>
      <c r="S29" s="280"/>
      <c r="T29" s="253">
        <f t="shared" si="7"/>
        <v>2.2932525000000004</v>
      </c>
      <c r="U29" s="281">
        <f>IF(VLOOKUP($G29,'KALK_grund__GR-_LOS_3'!$K$9:$L$12,1)=$G29,VLOOKUP($G29,'KALK_grund__GR-_LOS_3'!$K$9:$L$12,2),0)</f>
        <v>30</v>
      </c>
      <c r="V29" s="257">
        <f t="shared" si="8"/>
        <v>0.48766666666666669</v>
      </c>
      <c r="W29" s="258">
        <f t="shared" si="9"/>
        <v>7.3150000000000004</v>
      </c>
      <c r="X29" s="360" t="s">
        <v>844</v>
      </c>
      <c r="Y29" s="314"/>
    </row>
    <row r="30" spans="1:25" x14ac:dyDescent="0.2">
      <c r="A30" s="149">
        <v>1</v>
      </c>
      <c r="B30" s="183">
        <f t="shared" si="6"/>
        <v>18</v>
      </c>
      <c r="C30" s="240" t="s">
        <v>354</v>
      </c>
      <c r="D30" s="349" t="s">
        <v>540</v>
      </c>
      <c r="E30" s="349" t="s">
        <v>280</v>
      </c>
      <c r="F30" s="350" t="s">
        <v>272</v>
      </c>
      <c r="G30" s="350" t="s">
        <v>179</v>
      </c>
      <c r="H30" s="354">
        <v>25.88</v>
      </c>
      <c r="I30" s="352">
        <v>1</v>
      </c>
      <c r="J30" s="352" t="s">
        <v>11</v>
      </c>
      <c r="K30" s="353"/>
      <c r="L30" s="380">
        <v>2</v>
      </c>
      <c r="M30" s="283">
        <f t="shared" si="3"/>
        <v>51.999999999999993</v>
      </c>
      <c r="N30" s="256">
        <f t="shared" si="4"/>
        <v>112.14666666666665</v>
      </c>
      <c r="O30" s="321">
        <v>100</v>
      </c>
      <c r="P30" s="257">
        <f t="shared" si="5"/>
        <v>1.1214666666666664</v>
      </c>
      <c r="Q30" s="280"/>
      <c r="R30" s="371"/>
      <c r="S30" s="254"/>
      <c r="T30" s="253">
        <f t="shared" si="7"/>
        <v>4.0566899999999997</v>
      </c>
      <c r="U30" s="281">
        <f>IF(VLOOKUP($G30,'KALK_grund__GR-_LOS_3'!$K$9:$L$12,1)=$G30,VLOOKUP($G30,'KALK_grund__GR-_LOS_3'!$K$9:$L$12,2),0)</f>
        <v>30</v>
      </c>
      <c r="V30" s="257">
        <f t="shared" si="8"/>
        <v>0.86266666666666658</v>
      </c>
      <c r="W30" s="258">
        <f t="shared" si="9"/>
        <v>12.94</v>
      </c>
      <c r="X30" s="360" t="s">
        <v>844</v>
      </c>
      <c r="Y30" s="314"/>
    </row>
    <row r="31" spans="1:25" x14ac:dyDescent="0.2">
      <c r="A31" s="149">
        <v>1</v>
      </c>
      <c r="B31" s="183">
        <f t="shared" si="6"/>
        <v>19</v>
      </c>
      <c r="C31" s="240" t="s">
        <v>354</v>
      </c>
      <c r="D31" s="349" t="s">
        <v>540</v>
      </c>
      <c r="E31" s="349" t="s">
        <v>281</v>
      </c>
      <c r="F31" s="350" t="s">
        <v>272</v>
      </c>
      <c r="G31" s="350" t="s">
        <v>179</v>
      </c>
      <c r="H31" s="351">
        <v>17.13</v>
      </c>
      <c r="I31" s="352">
        <v>1</v>
      </c>
      <c r="J31" s="352"/>
      <c r="K31" s="353"/>
      <c r="L31" s="380">
        <v>2</v>
      </c>
      <c r="M31" s="283">
        <f t="shared" si="3"/>
        <v>51.999999999999993</v>
      </c>
      <c r="N31" s="256">
        <f t="shared" si="4"/>
        <v>74.22999999999999</v>
      </c>
      <c r="O31" s="321">
        <v>100</v>
      </c>
      <c r="P31" s="257">
        <f t="shared" si="5"/>
        <v>0.74229999999999985</v>
      </c>
      <c r="Q31" s="280"/>
      <c r="R31" s="371"/>
      <c r="S31" s="254"/>
      <c r="T31" s="253">
        <f t="shared" si="7"/>
        <v>2.6851274999999997</v>
      </c>
      <c r="U31" s="281">
        <f>IF(VLOOKUP($G31,'KALK_grund__GR-_LOS_3'!$K$9:$L$12,1)=$G31,VLOOKUP($G31,'KALK_grund__GR-_LOS_3'!$K$9:$L$12,2),0)</f>
        <v>30</v>
      </c>
      <c r="V31" s="257">
        <f t="shared" si="8"/>
        <v>0.57099999999999995</v>
      </c>
      <c r="W31" s="258">
        <f t="shared" si="9"/>
        <v>8.5649999999999995</v>
      </c>
      <c r="X31" s="360" t="s">
        <v>844</v>
      </c>
      <c r="Y31" s="314"/>
    </row>
    <row r="32" spans="1:25" x14ac:dyDescent="0.2">
      <c r="A32" s="149">
        <v>1</v>
      </c>
      <c r="B32" s="183">
        <f t="shared" si="6"/>
        <v>20</v>
      </c>
      <c r="C32" s="240" t="s">
        <v>354</v>
      </c>
      <c r="D32" s="349" t="s">
        <v>540</v>
      </c>
      <c r="E32" s="349" t="s">
        <v>282</v>
      </c>
      <c r="F32" s="350" t="s">
        <v>272</v>
      </c>
      <c r="G32" s="350" t="s">
        <v>179</v>
      </c>
      <c r="H32" s="351">
        <v>19.79</v>
      </c>
      <c r="I32" s="352">
        <v>1</v>
      </c>
      <c r="J32" s="352"/>
      <c r="K32" s="353"/>
      <c r="L32" s="380">
        <v>2</v>
      </c>
      <c r="M32" s="283">
        <f t="shared" si="3"/>
        <v>51.999999999999993</v>
      </c>
      <c r="N32" s="256">
        <f t="shared" si="4"/>
        <v>85.756666666666661</v>
      </c>
      <c r="O32" s="321">
        <v>100</v>
      </c>
      <c r="P32" s="257">
        <f t="shared" si="5"/>
        <v>0.85756666666666659</v>
      </c>
      <c r="Q32" s="280"/>
      <c r="R32" s="323"/>
      <c r="S32" s="280"/>
      <c r="T32" s="253">
        <f t="shared" si="7"/>
        <v>3.1020824999999999</v>
      </c>
      <c r="U32" s="281">
        <f>IF(VLOOKUP($G32,'KALK_grund__GR-_LOS_3'!$K$9:$L$12,1)=$G32,VLOOKUP($G32,'KALK_grund__GR-_LOS_3'!$K$9:$L$12,2),0)</f>
        <v>30</v>
      </c>
      <c r="V32" s="257">
        <f t="shared" si="8"/>
        <v>0.65966666666666662</v>
      </c>
      <c r="W32" s="258">
        <f t="shared" si="9"/>
        <v>9.8949999999999996</v>
      </c>
      <c r="X32" s="360" t="s">
        <v>844</v>
      </c>
      <c r="Y32" s="314"/>
    </row>
    <row r="33" spans="1:25" x14ac:dyDescent="0.2">
      <c r="A33" s="149">
        <v>1</v>
      </c>
      <c r="B33" s="183">
        <f t="shared" si="6"/>
        <v>21</v>
      </c>
      <c r="C33" s="240" t="s">
        <v>354</v>
      </c>
      <c r="D33" s="349" t="s">
        <v>540</v>
      </c>
      <c r="E33" s="349" t="s">
        <v>283</v>
      </c>
      <c r="F33" s="350" t="s">
        <v>272</v>
      </c>
      <c r="G33" s="350" t="s">
        <v>179</v>
      </c>
      <c r="H33" s="351">
        <v>20</v>
      </c>
      <c r="I33" s="352">
        <v>1</v>
      </c>
      <c r="J33" s="352"/>
      <c r="K33" s="353"/>
      <c r="L33" s="380">
        <v>2</v>
      </c>
      <c r="M33" s="283">
        <f t="shared" si="3"/>
        <v>51.999999999999993</v>
      </c>
      <c r="N33" s="256">
        <f t="shared" si="4"/>
        <v>86.666666666666643</v>
      </c>
      <c r="O33" s="321">
        <v>100</v>
      </c>
      <c r="P33" s="257">
        <f t="shared" si="5"/>
        <v>0.86666666666666647</v>
      </c>
      <c r="Q33" s="280"/>
      <c r="R33" s="371"/>
      <c r="S33" s="254"/>
      <c r="T33" s="253">
        <f t="shared" si="7"/>
        <v>3.1350000000000002</v>
      </c>
      <c r="U33" s="281">
        <f>IF(VLOOKUP($G33,'KALK_grund__GR-_LOS_3'!$K$9:$L$12,1)=$G33,VLOOKUP($G33,'KALK_grund__GR-_LOS_3'!$K$9:$L$12,2),0)</f>
        <v>30</v>
      </c>
      <c r="V33" s="257">
        <f t="shared" si="8"/>
        <v>0.66666666666666663</v>
      </c>
      <c r="W33" s="258">
        <f t="shared" si="9"/>
        <v>10</v>
      </c>
      <c r="X33" s="360" t="s">
        <v>844</v>
      </c>
      <c r="Y33" s="314"/>
    </row>
    <row r="34" spans="1:25" x14ac:dyDescent="0.2">
      <c r="A34" s="149">
        <v>1</v>
      </c>
      <c r="B34" s="183">
        <f t="shared" si="6"/>
        <v>22</v>
      </c>
      <c r="C34" s="240" t="s">
        <v>354</v>
      </c>
      <c r="D34" s="349" t="s">
        <v>540</v>
      </c>
      <c r="E34" s="349" t="s">
        <v>284</v>
      </c>
      <c r="F34" s="350" t="s">
        <v>272</v>
      </c>
      <c r="G34" s="350" t="s">
        <v>179</v>
      </c>
      <c r="H34" s="351">
        <v>27.45</v>
      </c>
      <c r="I34" s="352">
        <v>1</v>
      </c>
      <c r="J34" s="352"/>
      <c r="K34" s="353"/>
      <c r="L34" s="380">
        <v>2</v>
      </c>
      <c r="M34" s="283">
        <f t="shared" si="3"/>
        <v>51.999999999999993</v>
      </c>
      <c r="N34" s="256">
        <f t="shared" si="4"/>
        <v>118.94999999999999</v>
      </c>
      <c r="O34" s="321">
        <v>100</v>
      </c>
      <c r="P34" s="257">
        <f t="shared" si="5"/>
        <v>1.1894999999999998</v>
      </c>
      <c r="Q34" s="280"/>
      <c r="R34" s="323"/>
      <c r="S34" s="280"/>
      <c r="T34" s="253">
        <f t="shared" si="7"/>
        <v>4.3027875</v>
      </c>
      <c r="U34" s="281">
        <f>IF(VLOOKUP($G34,'KALK_grund__GR-_LOS_3'!$K$9:$L$12,1)=$G34,VLOOKUP($G34,'KALK_grund__GR-_LOS_3'!$K$9:$L$12,2),0)</f>
        <v>30</v>
      </c>
      <c r="V34" s="257">
        <f t="shared" si="8"/>
        <v>0.91499999999999992</v>
      </c>
      <c r="W34" s="258">
        <f t="shared" si="9"/>
        <v>13.725</v>
      </c>
      <c r="X34" s="360" t="s">
        <v>844</v>
      </c>
      <c r="Y34" s="314"/>
    </row>
    <row r="35" spans="1:25" x14ac:dyDescent="0.2">
      <c r="A35" s="149">
        <v>1</v>
      </c>
      <c r="B35" s="183">
        <f t="shared" si="6"/>
        <v>23</v>
      </c>
      <c r="C35" s="240" t="s">
        <v>354</v>
      </c>
      <c r="D35" s="349" t="s">
        <v>540</v>
      </c>
      <c r="E35" s="349" t="s">
        <v>285</v>
      </c>
      <c r="F35" s="350" t="s">
        <v>272</v>
      </c>
      <c r="G35" s="350" t="s">
        <v>179</v>
      </c>
      <c r="H35" s="351">
        <v>26.36</v>
      </c>
      <c r="I35" s="352">
        <v>1</v>
      </c>
      <c r="J35" s="352"/>
      <c r="K35" s="353"/>
      <c r="L35" s="380">
        <v>2</v>
      </c>
      <c r="M35" s="283">
        <f t="shared" si="3"/>
        <v>51.999999999999993</v>
      </c>
      <c r="N35" s="256">
        <f t="shared" si="4"/>
        <v>114.22666666666665</v>
      </c>
      <c r="O35" s="321">
        <v>100</v>
      </c>
      <c r="P35" s="257">
        <f t="shared" si="5"/>
        <v>1.1422666666666665</v>
      </c>
      <c r="Q35" s="280"/>
      <c r="R35" s="371"/>
      <c r="S35" s="254"/>
      <c r="T35" s="253">
        <f t="shared" si="7"/>
        <v>4.1319300000000005</v>
      </c>
      <c r="U35" s="281">
        <f>IF(VLOOKUP($G35,'KALK_grund__GR-_LOS_3'!$K$9:$L$12,1)=$G35,VLOOKUP($G35,'KALK_grund__GR-_LOS_3'!$K$9:$L$12,2),0)</f>
        <v>30</v>
      </c>
      <c r="V35" s="257">
        <f t="shared" si="8"/>
        <v>0.8786666666666666</v>
      </c>
      <c r="W35" s="258">
        <f t="shared" si="9"/>
        <v>13.18</v>
      </c>
      <c r="X35" s="360" t="s">
        <v>844</v>
      </c>
      <c r="Y35" s="184"/>
    </row>
    <row r="36" spans="1:25" x14ac:dyDescent="0.2">
      <c r="A36" s="149">
        <v>1</v>
      </c>
      <c r="B36" s="183">
        <f t="shared" si="6"/>
        <v>24</v>
      </c>
      <c r="C36" s="240" t="s">
        <v>354</v>
      </c>
      <c r="D36" s="349" t="s">
        <v>540</v>
      </c>
      <c r="E36" s="349" t="s">
        <v>286</v>
      </c>
      <c r="F36" s="350" t="s">
        <v>272</v>
      </c>
      <c r="G36" s="350" t="s">
        <v>836</v>
      </c>
      <c r="H36" s="351">
        <v>26.77</v>
      </c>
      <c r="I36" s="352">
        <v>1</v>
      </c>
      <c r="J36" s="352"/>
      <c r="K36" s="353"/>
      <c r="L36" s="380">
        <v>2</v>
      </c>
      <c r="M36" s="283">
        <f t="shared" si="3"/>
        <v>51.999999999999993</v>
      </c>
      <c r="N36" s="256">
        <f t="shared" si="4"/>
        <v>116.00333333333332</v>
      </c>
      <c r="O36" s="321">
        <v>100</v>
      </c>
      <c r="P36" s="257">
        <f t="shared" si="5"/>
        <v>1.1600333333333332</v>
      </c>
      <c r="Q36" s="280"/>
      <c r="R36" s="371"/>
      <c r="S36" s="254"/>
      <c r="T36" s="253">
        <f t="shared" si="7"/>
        <v>4.1961975000000002</v>
      </c>
      <c r="U36" s="281">
        <f>IF(VLOOKUP($G36,'KALK_grund__GR-_LOS_3'!$K$9:$L$12,1)=$G36,VLOOKUP($G36,'KALK_grund__GR-_LOS_3'!$K$9:$L$12,2),0)</f>
        <v>30</v>
      </c>
      <c r="V36" s="257">
        <f t="shared" si="8"/>
        <v>0.89233333333333331</v>
      </c>
      <c r="W36" s="258">
        <f t="shared" si="9"/>
        <v>13.385</v>
      </c>
      <c r="X36" s="360" t="s">
        <v>844</v>
      </c>
      <c r="Y36" s="184"/>
    </row>
    <row r="37" spans="1:25" x14ac:dyDescent="0.2">
      <c r="A37" s="149">
        <v>1</v>
      </c>
      <c r="B37" s="183">
        <f t="shared" si="6"/>
        <v>25</v>
      </c>
      <c r="C37" s="240" t="s">
        <v>354</v>
      </c>
      <c r="D37" s="349" t="s">
        <v>540</v>
      </c>
      <c r="E37" s="349" t="s">
        <v>330</v>
      </c>
      <c r="F37" s="350" t="s">
        <v>272</v>
      </c>
      <c r="G37" s="350" t="s">
        <v>836</v>
      </c>
      <c r="H37" s="351">
        <v>14.17</v>
      </c>
      <c r="I37" s="352">
        <v>1</v>
      </c>
      <c r="J37" s="352"/>
      <c r="K37" s="353"/>
      <c r="L37" s="380">
        <v>2</v>
      </c>
      <c r="M37" s="283">
        <f t="shared" si="3"/>
        <v>51.999999999999993</v>
      </c>
      <c r="N37" s="256">
        <f t="shared" si="4"/>
        <v>61.403333333333329</v>
      </c>
      <c r="O37" s="321">
        <v>100</v>
      </c>
      <c r="P37" s="257">
        <f t="shared" si="5"/>
        <v>0.61403333333333332</v>
      </c>
      <c r="Q37" s="280"/>
      <c r="R37" s="371"/>
      <c r="S37" s="254"/>
      <c r="T37" s="253">
        <f t="shared" si="7"/>
        <v>2.2211474999999998</v>
      </c>
      <c r="U37" s="281">
        <f>IF(VLOOKUP($G37,'KALK_grund__GR-_LOS_3'!$K$9:$L$12,1)=$G37,VLOOKUP($G37,'KALK_grund__GR-_LOS_3'!$K$9:$L$12,2),0)</f>
        <v>30</v>
      </c>
      <c r="V37" s="257">
        <f t="shared" si="8"/>
        <v>0.47233333333333333</v>
      </c>
      <c r="W37" s="258">
        <f t="shared" si="9"/>
        <v>7.085</v>
      </c>
      <c r="X37" s="360" t="s">
        <v>844</v>
      </c>
      <c r="Y37" s="184"/>
    </row>
    <row r="38" spans="1:25" ht="16.5" x14ac:dyDescent="0.3">
      <c r="A38" s="149">
        <v>1</v>
      </c>
      <c r="B38" s="183">
        <f t="shared" si="6"/>
        <v>26</v>
      </c>
      <c r="C38" s="240" t="s">
        <v>354</v>
      </c>
      <c r="D38" s="349" t="s">
        <v>540</v>
      </c>
      <c r="E38" s="349" t="s">
        <v>287</v>
      </c>
      <c r="F38" s="350" t="s">
        <v>272</v>
      </c>
      <c r="G38" s="350" t="s">
        <v>836</v>
      </c>
      <c r="H38" s="351">
        <v>14.49</v>
      </c>
      <c r="I38" s="352">
        <v>1</v>
      </c>
      <c r="J38" s="355"/>
      <c r="K38" s="353"/>
      <c r="L38" s="380">
        <v>2</v>
      </c>
      <c r="M38" s="283">
        <f t="shared" si="3"/>
        <v>51.999999999999993</v>
      </c>
      <c r="N38" s="256">
        <f t="shared" si="4"/>
        <v>62.789999999999992</v>
      </c>
      <c r="O38" s="321">
        <v>100</v>
      </c>
      <c r="P38" s="257">
        <f t="shared" si="5"/>
        <v>0.6278999999999999</v>
      </c>
      <c r="Q38" s="280"/>
      <c r="R38" s="323"/>
      <c r="S38" s="280"/>
      <c r="T38" s="253">
        <f t="shared" si="7"/>
        <v>2.2713075000000003</v>
      </c>
      <c r="U38" s="281">
        <f>IF(VLOOKUP($G38,'KALK_grund__GR-_LOS_3'!$K$9:$L$12,1)=$G38,VLOOKUP($G38,'KALK_grund__GR-_LOS_3'!$K$9:$L$12,2),0)</f>
        <v>30</v>
      </c>
      <c r="V38" s="257">
        <f t="shared" si="8"/>
        <v>0.48299999999999998</v>
      </c>
      <c r="W38" s="258">
        <f t="shared" si="9"/>
        <v>7.2450000000000001</v>
      </c>
      <c r="X38" s="360" t="s">
        <v>844</v>
      </c>
      <c r="Y38" s="184"/>
    </row>
    <row r="39" spans="1:25" x14ac:dyDescent="0.2">
      <c r="A39" s="149">
        <v>1</v>
      </c>
      <c r="B39" s="183">
        <f t="shared" si="6"/>
        <v>27</v>
      </c>
      <c r="C39" s="240" t="s">
        <v>354</v>
      </c>
      <c r="D39" s="349" t="s">
        <v>540</v>
      </c>
      <c r="E39" s="349" t="s">
        <v>288</v>
      </c>
      <c r="F39" s="350" t="s">
        <v>272</v>
      </c>
      <c r="G39" s="350" t="s">
        <v>836</v>
      </c>
      <c r="H39" s="351">
        <v>14.45</v>
      </c>
      <c r="I39" s="352">
        <v>1</v>
      </c>
      <c r="J39" s="352"/>
      <c r="K39" s="353"/>
      <c r="L39" s="380">
        <v>2</v>
      </c>
      <c r="M39" s="283">
        <f t="shared" si="3"/>
        <v>51.999999999999993</v>
      </c>
      <c r="N39" s="256">
        <f t="shared" si="4"/>
        <v>62.616666666666653</v>
      </c>
      <c r="O39" s="321">
        <v>100</v>
      </c>
      <c r="P39" s="257">
        <f t="shared" si="5"/>
        <v>0.62616666666666654</v>
      </c>
      <c r="Q39" s="280"/>
      <c r="R39" s="371"/>
      <c r="S39" s="254"/>
      <c r="T39" s="253">
        <f t="shared" si="7"/>
        <v>2.2650375</v>
      </c>
      <c r="U39" s="281">
        <f>IF(VLOOKUP($G39,'KALK_grund__GR-_LOS_3'!$K$9:$L$12,1)=$G39,VLOOKUP($G39,'KALK_grund__GR-_LOS_3'!$K$9:$L$12,2),0)</f>
        <v>30</v>
      </c>
      <c r="V39" s="257">
        <f t="shared" si="8"/>
        <v>0.48166666666666663</v>
      </c>
      <c r="W39" s="258">
        <f t="shared" si="9"/>
        <v>7.2249999999999996</v>
      </c>
      <c r="X39" s="360" t="s">
        <v>844</v>
      </c>
      <c r="Y39" s="184"/>
    </row>
    <row r="40" spans="1:25" x14ac:dyDescent="0.2">
      <c r="A40" s="149">
        <v>1</v>
      </c>
      <c r="B40" s="183">
        <f t="shared" si="6"/>
        <v>28</v>
      </c>
      <c r="C40" s="240" t="s">
        <v>354</v>
      </c>
      <c r="D40" s="349" t="s">
        <v>540</v>
      </c>
      <c r="E40" s="349" t="s">
        <v>289</v>
      </c>
      <c r="F40" s="350" t="s">
        <v>272</v>
      </c>
      <c r="G40" s="350" t="s">
        <v>836</v>
      </c>
      <c r="H40" s="351">
        <v>22.57</v>
      </c>
      <c r="I40" s="352">
        <v>1</v>
      </c>
      <c r="J40" s="352"/>
      <c r="K40" s="353"/>
      <c r="L40" s="380">
        <v>2</v>
      </c>
      <c r="M40" s="283">
        <f t="shared" si="3"/>
        <v>51.999999999999993</v>
      </c>
      <c r="N40" s="256">
        <f t="shared" si="4"/>
        <v>97.803333333333327</v>
      </c>
      <c r="O40" s="321">
        <v>100</v>
      </c>
      <c r="P40" s="257">
        <f t="shared" si="5"/>
        <v>0.97803333333333331</v>
      </c>
      <c r="Q40" s="280"/>
      <c r="R40" s="371"/>
      <c r="S40" s="254"/>
      <c r="T40" s="253">
        <f t="shared" si="7"/>
        <v>3.5378475000000003</v>
      </c>
      <c r="U40" s="281">
        <f>IF(VLOOKUP($G40,'KALK_grund__GR-_LOS_3'!$K$9:$L$12,1)=$G40,VLOOKUP($G40,'KALK_grund__GR-_LOS_3'!$K$9:$L$12,2),0)</f>
        <v>30</v>
      </c>
      <c r="V40" s="257">
        <f t="shared" si="8"/>
        <v>0.7523333333333333</v>
      </c>
      <c r="W40" s="258">
        <f t="shared" si="9"/>
        <v>11.285</v>
      </c>
      <c r="X40" s="360" t="s">
        <v>844</v>
      </c>
      <c r="Y40" s="184"/>
    </row>
    <row r="41" spans="1:25" x14ac:dyDescent="0.2">
      <c r="A41" s="149">
        <v>1</v>
      </c>
      <c r="B41" s="183">
        <f t="shared" si="6"/>
        <v>29</v>
      </c>
      <c r="C41" s="240" t="s">
        <v>354</v>
      </c>
      <c r="D41" s="349"/>
      <c r="E41" s="349" t="s">
        <v>290</v>
      </c>
      <c r="F41" s="350" t="s">
        <v>269</v>
      </c>
      <c r="G41" s="350" t="s">
        <v>838</v>
      </c>
      <c r="H41" s="351">
        <v>9.35</v>
      </c>
      <c r="I41" s="352"/>
      <c r="J41" s="352"/>
      <c r="K41" s="356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60" t="s">
        <v>844</v>
      </c>
      <c r="Y41" s="184"/>
    </row>
    <row r="42" spans="1:25" x14ac:dyDescent="0.2">
      <c r="A42" s="149">
        <v>1</v>
      </c>
      <c r="B42" s="183">
        <f t="shared" si="6"/>
        <v>30</v>
      </c>
      <c r="C42" s="240" t="s">
        <v>354</v>
      </c>
      <c r="D42" s="349" t="s">
        <v>431</v>
      </c>
      <c r="E42" s="349" t="s">
        <v>840</v>
      </c>
      <c r="F42" s="350" t="s">
        <v>248</v>
      </c>
      <c r="G42" s="350" t="s">
        <v>838</v>
      </c>
      <c r="H42" s="351">
        <v>5.47</v>
      </c>
      <c r="I42" s="352">
        <v>5</v>
      </c>
      <c r="J42" s="352"/>
      <c r="K42" s="353"/>
      <c r="L42" s="380"/>
      <c r="M42" s="283">
        <f t="shared" si="3"/>
        <v>249.99999999999994</v>
      </c>
      <c r="N42" s="256">
        <f t="shared" si="4"/>
        <v>113.9583333333333</v>
      </c>
      <c r="O42" s="321">
        <v>100</v>
      </c>
      <c r="P42" s="257">
        <f t="shared" si="5"/>
        <v>1.1395833333333329</v>
      </c>
      <c r="Q42" s="280"/>
      <c r="R42" s="323"/>
      <c r="S42" s="280"/>
      <c r="T42" s="253">
        <f t="shared" si="7"/>
        <v>0.85742249999999998</v>
      </c>
      <c r="U42" s="281">
        <f>IF(VLOOKUP($G42,'KALK_grund__GR-_LOS_3'!$K$9:$L$12,1)=$G42,VLOOKUP($G42,'KALK_grund__GR-_LOS_3'!$K$9:$L$12,2),0)</f>
        <v>30</v>
      </c>
      <c r="V42" s="257">
        <f t="shared" si="8"/>
        <v>0.18233333333333332</v>
      </c>
      <c r="W42" s="258">
        <f t="shared" si="9"/>
        <v>2.7349999999999999</v>
      </c>
      <c r="X42" s="360" t="s">
        <v>844</v>
      </c>
      <c r="Y42" s="184"/>
    </row>
    <row r="43" spans="1:25" x14ac:dyDescent="0.2">
      <c r="A43" s="149">
        <v>1</v>
      </c>
      <c r="B43" s="183">
        <f t="shared" si="6"/>
        <v>31</v>
      </c>
      <c r="C43" s="240" t="s">
        <v>354</v>
      </c>
      <c r="D43" s="349" t="s">
        <v>427</v>
      </c>
      <c r="E43" s="349" t="s">
        <v>291</v>
      </c>
      <c r="F43" s="350" t="s">
        <v>230</v>
      </c>
      <c r="G43" s="350" t="s">
        <v>838</v>
      </c>
      <c r="H43" s="351">
        <v>6.81</v>
      </c>
      <c r="I43" s="352">
        <v>5</v>
      </c>
      <c r="J43" s="352"/>
      <c r="K43" s="352"/>
      <c r="L43" s="380"/>
      <c r="M43" s="283">
        <f t="shared" si="3"/>
        <v>249.99999999999994</v>
      </c>
      <c r="N43" s="256">
        <f t="shared" si="4"/>
        <v>141.87499999999997</v>
      </c>
      <c r="O43" s="321">
        <v>100</v>
      </c>
      <c r="P43" s="257">
        <f t="shared" si="5"/>
        <v>1.4187499999999997</v>
      </c>
      <c r="Q43" s="280"/>
      <c r="R43" s="323"/>
      <c r="S43" s="280"/>
      <c r="T43" s="253">
        <f t="shared" si="7"/>
        <v>1.0674675</v>
      </c>
      <c r="U43" s="281">
        <f>IF(VLOOKUP($G43,'KALK_grund__GR-_LOS_3'!$K$9:$L$12,1)=$G43,VLOOKUP($G43,'KALK_grund__GR-_LOS_3'!$K$9:$L$12,2),0)</f>
        <v>30</v>
      </c>
      <c r="V43" s="257">
        <f t="shared" si="8"/>
        <v>0.22699999999999998</v>
      </c>
      <c r="W43" s="258">
        <f t="shared" si="9"/>
        <v>3.4049999999999998</v>
      </c>
      <c r="X43" s="360" t="s">
        <v>844</v>
      </c>
      <c r="Y43" s="314"/>
    </row>
    <row r="44" spans="1:25" ht="16.5" x14ac:dyDescent="0.3">
      <c r="A44" s="149">
        <v>1</v>
      </c>
      <c r="B44" s="183">
        <f t="shared" si="6"/>
        <v>32</v>
      </c>
      <c r="C44" s="240" t="s">
        <v>354</v>
      </c>
      <c r="D44" s="349" t="s">
        <v>427</v>
      </c>
      <c r="E44" s="349" t="s">
        <v>292</v>
      </c>
      <c r="F44" s="350" t="s">
        <v>230</v>
      </c>
      <c r="G44" s="350" t="s">
        <v>838</v>
      </c>
      <c r="H44" s="351">
        <v>9.2899999999999991</v>
      </c>
      <c r="I44" s="352">
        <v>5</v>
      </c>
      <c r="J44" s="352"/>
      <c r="K44" s="355"/>
      <c r="L44" s="381"/>
      <c r="M44" s="283">
        <f t="shared" si="3"/>
        <v>249.99999999999994</v>
      </c>
      <c r="N44" s="256">
        <f t="shared" si="4"/>
        <v>193.5416666666666</v>
      </c>
      <c r="O44" s="321">
        <v>100</v>
      </c>
      <c r="P44" s="257">
        <f t="shared" si="5"/>
        <v>1.9354166666666659</v>
      </c>
      <c r="Q44" s="280"/>
      <c r="R44" s="323"/>
      <c r="S44" s="280"/>
      <c r="T44" s="253">
        <f t="shared" si="7"/>
        <v>1.4562075000000001</v>
      </c>
      <c r="U44" s="281">
        <f>IF(VLOOKUP($G44,'KALK_grund__GR-_LOS_3'!$K$9:$L$12,1)=$G44,VLOOKUP($G44,'KALK_grund__GR-_LOS_3'!$K$9:$L$12,2),0)</f>
        <v>30</v>
      </c>
      <c r="V44" s="257">
        <f t="shared" si="8"/>
        <v>0.30966666666666665</v>
      </c>
      <c r="W44" s="258">
        <f t="shared" si="9"/>
        <v>4.6449999999999996</v>
      </c>
      <c r="X44" s="360" t="s">
        <v>844</v>
      </c>
      <c r="Y44" s="314"/>
    </row>
    <row r="45" spans="1:25" x14ac:dyDescent="0.2">
      <c r="A45" s="149">
        <v>1</v>
      </c>
      <c r="B45" s="183">
        <f t="shared" si="6"/>
        <v>33</v>
      </c>
      <c r="C45" s="240" t="s">
        <v>354</v>
      </c>
      <c r="D45" s="349" t="s">
        <v>427</v>
      </c>
      <c r="E45" s="349" t="s">
        <v>293</v>
      </c>
      <c r="F45" s="350" t="s">
        <v>230</v>
      </c>
      <c r="G45" s="350" t="s">
        <v>838</v>
      </c>
      <c r="H45" s="351">
        <v>10.51</v>
      </c>
      <c r="I45" s="352">
        <v>5</v>
      </c>
      <c r="J45" s="352"/>
      <c r="K45" s="357"/>
      <c r="L45" s="379"/>
      <c r="M45" s="283">
        <f t="shared" si="3"/>
        <v>249.99999999999994</v>
      </c>
      <c r="N45" s="256">
        <f t="shared" si="4"/>
        <v>218.95833333333329</v>
      </c>
      <c r="O45" s="321">
        <v>100</v>
      </c>
      <c r="P45" s="257">
        <f t="shared" si="5"/>
        <v>2.1895833333333328</v>
      </c>
      <c r="Q45" s="280"/>
      <c r="R45" s="323"/>
      <c r="S45" s="280"/>
      <c r="T45" s="253">
        <f t="shared" si="7"/>
        <v>1.6474425000000001</v>
      </c>
      <c r="U45" s="281">
        <f>IF(VLOOKUP($G45,'KALK_grund__GR-_LOS_3'!$K$9:$L$12,1)=$G45,VLOOKUP($G45,'KALK_grund__GR-_LOS_3'!$K$9:$L$12,2),0)</f>
        <v>30</v>
      </c>
      <c r="V45" s="257">
        <f t="shared" si="8"/>
        <v>0.35033333333333333</v>
      </c>
      <c r="W45" s="258">
        <f t="shared" si="9"/>
        <v>5.2549999999999999</v>
      </c>
      <c r="X45" s="360" t="s">
        <v>844</v>
      </c>
      <c r="Y45" s="314"/>
    </row>
    <row r="46" spans="1:25" x14ac:dyDescent="0.2">
      <c r="A46" s="149">
        <v>1</v>
      </c>
      <c r="B46" s="183">
        <f t="shared" si="6"/>
        <v>34</v>
      </c>
      <c r="C46" s="240" t="s">
        <v>354</v>
      </c>
      <c r="D46" s="349" t="s">
        <v>538</v>
      </c>
      <c r="E46" s="349" t="s">
        <v>294</v>
      </c>
      <c r="F46" s="350" t="s">
        <v>537</v>
      </c>
      <c r="G46" s="350" t="s">
        <v>838</v>
      </c>
      <c r="H46" s="351">
        <v>18.440000000000001</v>
      </c>
      <c r="I46" s="352">
        <v>1</v>
      </c>
      <c r="J46" s="352"/>
      <c r="K46" s="357"/>
      <c r="L46" s="379">
        <v>2</v>
      </c>
      <c r="M46" s="283">
        <f t="shared" si="3"/>
        <v>51.999999999999993</v>
      </c>
      <c r="N46" s="256">
        <f t="shared" si="4"/>
        <v>79.906666666666652</v>
      </c>
      <c r="O46" s="321">
        <v>100</v>
      </c>
      <c r="P46" s="257">
        <f t="shared" si="5"/>
        <v>0.79906666666666648</v>
      </c>
      <c r="Q46" s="280"/>
      <c r="R46" s="371"/>
      <c r="S46" s="254"/>
      <c r="T46" s="253">
        <f t="shared" si="7"/>
        <v>2.8904700000000001</v>
      </c>
      <c r="U46" s="281">
        <f>IF(VLOOKUP($G46,'KALK_grund__GR-_LOS_3'!$K$9:$L$12,1)=$G46,VLOOKUP($G46,'KALK_grund__GR-_LOS_3'!$K$9:$L$12,2),0)</f>
        <v>30</v>
      </c>
      <c r="V46" s="257">
        <f t="shared" si="8"/>
        <v>0.61466666666666669</v>
      </c>
      <c r="W46" s="258">
        <f t="shared" si="9"/>
        <v>9.2200000000000006</v>
      </c>
      <c r="X46" s="360" t="s">
        <v>845</v>
      </c>
      <c r="Y46" s="184"/>
    </row>
    <row r="47" spans="1:25" x14ac:dyDescent="0.2">
      <c r="A47" s="149">
        <v>1</v>
      </c>
      <c r="B47" s="183">
        <f t="shared" si="6"/>
        <v>35</v>
      </c>
      <c r="C47" s="240" t="s">
        <v>354</v>
      </c>
      <c r="D47" s="349" t="s">
        <v>539</v>
      </c>
      <c r="E47" s="349" t="s">
        <v>295</v>
      </c>
      <c r="F47" s="350" t="s">
        <v>268</v>
      </c>
      <c r="G47" s="350" t="s">
        <v>836</v>
      </c>
      <c r="H47" s="351">
        <v>20.149999999999999</v>
      </c>
      <c r="I47" s="352">
        <v>1</v>
      </c>
      <c r="J47" s="352"/>
      <c r="K47" s="357"/>
      <c r="L47" s="379">
        <v>2</v>
      </c>
      <c r="M47" s="283">
        <f t="shared" si="3"/>
        <v>51.999999999999993</v>
      </c>
      <c r="N47" s="256">
        <f t="shared" si="4"/>
        <v>87.316666666666649</v>
      </c>
      <c r="O47" s="321">
        <v>100</v>
      </c>
      <c r="P47" s="257">
        <f t="shared" si="5"/>
        <v>0.87316666666666654</v>
      </c>
      <c r="Q47" s="280"/>
      <c r="R47" s="323"/>
      <c r="S47" s="280"/>
      <c r="T47" s="253">
        <f t="shared" si="7"/>
        <v>3.1585125000000001</v>
      </c>
      <c r="U47" s="281">
        <f>IF(VLOOKUP($G47,'KALK_grund__GR-_LOS_3'!$K$9:$L$12,1)=$G47,VLOOKUP($G47,'KALK_grund__GR-_LOS_3'!$K$9:$L$12,2),0)</f>
        <v>30</v>
      </c>
      <c r="V47" s="257">
        <f t="shared" si="8"/>
        <v>0.67166666666666663</v>
      </c>
      <c r="W47" s="258">
        <f t="shared" si="9"/>
        <v>10.074999999999999</v>
      </c>
      <c r="X47" s="360" t="s">
        <v>844</v>
      </c>
      <c r="Y47" s="184"/>
    </row>
    <row r="48" spans="1:25" x14ac:dyDescent="0.2">
      <c r="A48" s="149">
        <v>1</v>
      </c>
      <c r="B48" s="183">
        <f t="shared" si="6"/>
        <v>36</v>
      </c>
      <c r="C48" s="240" t="s">
        <v>354</v>
      </c>
      <c r="D48" s="349" t="s">
        <v>841</v>
      </c>
      <c r="E48" s="349" t="s">
        <v>296</v>
      </c>
      <c r="F48" s="350" t="s">
        <v>842</v>
      </c>
      <c r="G48" s="350" t="s">
        <v>179</v>
      </c>
      <c r="H48" s="351">
        <v>19.14</v>
      </c>
      <c r="I48" s="352">
        <v>1</v>
      </c>
      <c r="J48" s="352"/>
      <c r="K48" s="357"/>
      <c r="L48" s="379">
        <v>2</v>
      </c>
      <c r="M48" s="283">
        <f t="shared" si="3"/>
        <v>51.999999999999993</v>
      </c>
      <c r="N48" s="256">
        <f t="shared" si="4"/>
        <v>82.939999999999984</v>
      </c>
      <c r="O48" s="321">
        <v>100</v>
      </c>
      <c r="P48" s="257">
        <f t="shared" si="5"/>
        <v>0.8293999999999998</v>
      </c>
      <c r="Q48" s="280"/>
      <c r="R48" s="323"/>
      <c r="S48" s="280"/>
      <c r="T48" s="253">
        <f t="shared" si="7"/>
        <v>3.0001950000000002</v>
      </c>
      <c r="U48" s="281">
        <f>IF(VLOOKUP($G48,'KALK_grund__GR-_LOS_3'!$K$9:$L$12,1)=$G48,VLOOKUP($G48,'KALK_grund__GR-_LOS_3'!$K$9:$L$12,2),0)</f>
        <v>30</v>
      </c>
      <c r="V48" s="257">
        <f t="shared" si="8"/>
        <v>0.63800000000000001</v>
      </c>
      <c r="W48" s="258">
        <f t="shared" si="9"/>
        <v>9.57</v>
      </c>
      <c r="X48" s="360" t="s">
        <v>844</v>
      </c>
      <c r="Y48" s="184"/>
    </row>
    <row r="49" spans="1:1020" x14ac:dyDescent="0.2">
      <c r="A49" s="149">
        <v>1</v>
      </c>
      <c r="B49" s="183">
        <f t="shared" si="6"/>
        <v>37</v>
      </c>
      <c r="C49" s="240" t="s">
        <v>354</v>
      </c>
      <c r="D49" s="349" t="s">
        <v>428</v>
      </c>
      <c r="E49" s="349" t="s">
        <v>306</v>
      </c>
      <c r="F49" s="350" t="s">
        <v>217</v>
      </c>
      <c r="G49" s="350" t="s">
        <v>836</v>
      </c>
      <c r="H49" s="351">
        <v>41.33</v>
      </c>
      <c r="I49" s="352">
        <v>2</v>
      </c>
      <c r="J49" s="352">
        <v>3</v>
      </c>
      <c r="K49" s="357"/>
      <c r="L49" s="379"/>
      <c r="M49" s="283">
        <f t="shared" si="3"/>
        <v>99.999999999999986</v>
      </c>
      <c r="N49" s="256">
        <f t="shared" si="4"/>
        <v>344.41666666666657</v>
      </c>
      <c r="O49" s="321">
        <v>100</v>
      </c>
      <c r="P49" s="257">
        <f t="shared" si="5"/>
        <v>3.4441666666666659</v>
      </c>
      <c r="Q49" s="280">
        <f t="shared" ref="Q49" si="14">H49*J49*$M$9</f>
        <v>516.62499999999989</v>
      </c>
      <c r="R49" s="322">
        <v>200</v>
      </c>
      <c r="S49" s="254">
        <f t="shared" ref="S49" si="15">Q49/R49</f>
        <v>2.5831249999999994</v>
      </c>
      <c r="T49" s="253">
        <f t="shared" si="7"/>
        <v>6.4784775000000003</v>
      </c>
      <c r="U49" s="281">
        <f>IF(VLOOKUP($G49,'KALK_grund__GR-_LOS_3'!$K$9:$L$12,1)=$G49,VLOOKUP($G49,'KALK_grund__GR-_LOS_3'!$K$9:$L$12,2),0)</f>
        <v>30</v>
      </c>
      <c r="V49" s="257">
        <f t="shared" si="8"/>
        <v>1.3776666666666666</v>
      </c>
      <c r="W49" s="258">
        <f t="shared" si="9"/>
        <v>20.664999999999999</v>
      </c>
      <c r="X49" s="360" t="s">
        <v>844</v>
      </c>
      <c r="Y49" s="184"/>
    </row>
    <row r="50" spans="1:1020" x14ac:dyDescent="0.2">
      <c r="A50" s="149">
        <v>1</v>
      </c>
      <c r="B50" s="183">
        <f t="shared" si="6"/>
        <v>38</v>
      </c>
      <c r="C50" s="240" t="s">
        <v>354</v>
      </c>
      <c r="D50" s="349" t="s">
        <v>428</v>
      </c>
      <c r="E50" s="349" t="s">
        <v>307</v>
      </c>
      <c r="F50" s="350" t="s">
        <v>217</v>
      </c>
      <c r="G50" s="350" t="s">
        <v>836</v>
      </c>
      <c r="H50" s="351">
        <v>33</v>
      </c>
      <c r="I50" s="352">
        <v>2</v>
      </c>
      <c r="J50" s="352">
        <v>3</v>
      </c>
      <c r="K50" s="357"/>
      <c r="L50" s="379"/>
      <c r="M50" s="283">
        <f t="shared" si="3"/>
        <v>99.999999999999986</v>
      </c>
      <c r="N50" s="256">
        <f t="shared" si="4"/>
        <v>274.99999999999994</v>
      </c>
      <c r="O50" s="321">
        <v>100</v>
      </c>
      <c r="P50" s="257">
        <f t="shared" si="5"/>
        <v>2.7499999999999996</v>
      </c>
      <c r="Q50" s="280">
        <f t="shared" ref="Q50" si="16">H50*J50*$M$9</f>
        <v>412.49999999999994</v>
      </c>
      <c r="R50" s="322">
        <v>200</v>
      </c>
      <c r="S50" s="254">
        <f t="shared" ref="S50" si="17">Q50/R50</f>
        <v>2.0624999999999996</v>
      </c>
      <c r="T50" s="253">
        <f t="shared" si="7"/>
        <v>5.1727500000000006</v>
      </c>
      <c r="U50" s="281">
        <f>IF(VLOOKUP($G50,'KALK_grund__GR-_LOS_3'!$K$9:$L$12,1)=$G50,VLOOKUP($G50,'KALK_grund__GR-_LOS_3'!$K$9:$L$12,2),0)</f>
        <v>30</v>
      </c>
      <c r="V50" s="257">
        <f t="shared" si="8"/>
        <v>1.1000000000000001</v>
      </c>
      <c r="W50" s="258">
        <f t="shared" si="9"/>
        <v>16.5</v>
      </c>
      <c r="X50" s="360" t="s">
        <v>844</v>
      </c>
      <c r="Y50" s="184"/>
    </row>
    <row r="51" spans="1:1020" x14ac:dyDescent="0.2">
      <c r="A51" s="149">
        <v>1</v>
      </c>
      <c r="B51" s="183">
        <v>141</v>
      </c>
      <c r="C51" s="259"/>
      <c r="D51" s="272"/>
      <c r="E51" s="273"/>
      <c r="F51" s="272"/>
      <c r="G51" s="276"/>
      <c r="H51" s="282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7"/>
      <c r="Y51" s="184"/>
    </row>
    <row r="52" spans="1:1020" x14ac:dyDescent="0.2">
      <c r="A52" s="149"/>
      <c r="B52" s="150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150"/>
      <c r="P52" s="244"/>
      <c r="Q52" s="244"/>
      <c r="R52" s="186"/>
      <c r="S52" s="247"/>
      <c r="T52" s="248"/>
      <c r="U52" s="150"/>
      <c r="V52" s="244"/>
      <c r="W52" s="248"/>
      <c r="X52"/>
    </row>
    <row r="53" spans="1:1020" x14ac:dyDescent="0.2">
      <c r="A53" s="149"/>
      <c r="B53" s="150"/>
      <c r="C53" s="241"/>
      <c r="D53" s="241"/>
      <c r="E53" s="241"/>
      <c r="F53" s="241" t="s">
        <v>261</v>
      </c>
      <c r="G53" s="241"/>
      <c r="H53" s="289">
        <f>SUM(H13:H51)</f>
        <v>735.2600000000001</v>
      </c>
      <c r="I53" s="241"/>
      <c r="J53" s="241"/>
      <c r="K53" s="241"/>
      <c r="L53" s="241"/>
      <c r="M53" s="241"/>
      <c r="N53" s="242">
        <f>SUM(N19:N52)</f>
        <v>3612.3733333333334</v>
      </c>
      <c r="O53" s="150" t="s">
        <v>262</v>
      </c>
      <c r="P53" s="245">
        <f>SUM(P19:P51)</f>
        <v>36.123733333333327</v>
      </c>
      <c r="Q53" s="244">
        <f>SUM(Q19:Q51)</f>
        <v>1317.2499999999998</v>
      </c>
      <c r="R53" s="186" t="s">
        <v>263</v>
      </c>
      <c r="S53" s="249">
        <f>SUM(S19:S51)</f>
        <v>6.5862499999999997</v>
      </c>
      <c r="T53" s="250">
        <f>SUM(T19:T51)</f>
        <v>96.27585000000002</v>
      </c>
      <c r="U53" s="150"/>
      <c r="V53" s="245">
        <f>SUM(V19:V51)</f>
        <v>20.473333333333336</v>
      </c>
      <c r="W53" s="251">
        <f>SUM(W19:W51)</f>
        <v>307.10000000000002</v>
      </c>
      <c r="X53" s="187"/>
      <c r="Y53"/>
      <c r="Z53" s="150"/>
      <c r="AMF53" s="151"/>
    </row>
    <row r="54" spans="1:1020" x14ac:dyDescent="0.2">
      <c r="A54" s="149"/>
      <c r="B54" s="15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2"/>
      <c r="O54" s="150"/>
      <c r="P54" s="244"/>
      <c r="Q54" s="244"/>
      <c r="R54" s="186"/>
      <c r="S54" s="248"/>
      <c r="T54" s="246"/>
      <c r="U54" s="185"/>
      <c r="V54" s="241"/>
      <c r="W54" s="244"/>
      <c r="X54" s="186"/>
      <c r="Y54"/>
      <c r="Z54" s="150"/>
      <c r="AMF54" s="151"/>
    </row>
    <row r="55" spans="1:1020" ht="21.6" customHeight="1" x14ac:dyDescent="0.2">
      <c r="A55" s="149"/>
      <c r="B55" s="150"/>
      <c r="C55" s="241"/>
      <c r="D55" s="241"/>
      <c r="E55" s="241"/>
      <c r="F55" s="241"/>
      <c r="G55" s="241"/>
      <c r="H55" s="241"/>
      <c r="I55" s="444" t="s">
        <v>264</v>
      </c>
      <c r="J55" s="444"/>
      <c r="K55" s="444"/>
      <c r="L55" s="444"/>
      <c r="M55" s="444"/>
      <c r="N55" s="243">
        <f>N53+Q53</f>
        <v>4929.623333333333</v>
      </c>
      <c r="O55" s="148" t="s">
        <v>265</v>
      </c>
      <c r="P55" s="290">
        <f>P53+S53</f>
        <v>42.709983333333327</v>
      </c>
      <c r="Q55" s="445" t="s">
        <v>266</v>
      </c>
      <c r="R55" s="445"/>
      <c r="S55" s="445"/>
      <c r="T55"/>
      <c r="U55" s="446">
        <f>P55*O7</f>
        <v>669.47898874999987</v>
      </c>
      <c r="V55" s="446"/>
      <c r="W55" s="446"/>
      <c r="X55" s="150"/>
      <c r="Z55" s="150"/>
      <c r="AMF55" s="151"/>
    </row>
    <row r="56" spans="1:1020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</row>
  </sheetData>
  <sheetProtection algorithmName="SHA-512" hashValue="g/Ocm8Xl4hzHeTlm8/QBhp2N8V7bDObqmi7L8uqMOtaStaSreGiRRxMkQYIxJ5jjjKVE0wSPRBe7ZyESvg1Nlw==" saltValue="m8AgfWBZoR8iYtl9jetgrg==" spinCount="100000" sheet="1" objects="1" scenarios="1"/>
  <mergeCells count="15">
    <mergeCell ref="I55:M55"/>
    <mergeCell ref="Q55:S55"/>
    <mergeCell ref="U55:W55"/>
    <mergeCell ref="B3:C3"/>
    <mergeCell ref="J4:R4"/>
    <mergeCell ref="B5:S5"/>
    <mergeCell ref="U5:V5"/>
    <mergeCell ref="B6:D6"/>
    <mergeCell ref="I6:L6"/>
    <mergeCell ref="I7:L7"/>
    <mergeCell ref="I8:L8"/>
    <mergeCell ref="N10:P10"/>
    <mergeCell ref="Q10:S10"/>
    <mergeCell ref="U10:W10"/>
    <mergeCell ref="B4:H4"/>
  </mergeCells>
  <phoneticPr fontId="60" type="noConversion"/>
  <conditionalFormatting sqref="D7:D19">
    <cfRule type="cellIs" priority="4" stopIfTrue="1" operator="notEqual">
      <formula>#REF!</formula>
    </cfRule>
  </conditionalFormatting>
  <conditionalFormatting sqref="D13:D18 D21:D51">
    <cfRule type="cellIs" priority="3" stopIfTrue="1" operator="notEqual">
      <formula>#REF!</formula>
    </cfRule>
  </conditionalFormatting>
  <conditionalFormatting sqref="D17">
    <cfRule type="cellIs" priority="1" stopIfTrue="1" operator="notEqual">
      <formula>#REF!</formula>
    </cfRule>
  </conditionalFormatting>
  <conditionalFormatting sqref="D20">
    <cfRule type="cellIs" priority="2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A14E-DADD-4984-ABE1-A64D0537E73D}">
  <sheetPr>
    <tabColor rgb="FFFFFF00"/>
  </sheetPr>
  <dimension ref="A1:AMF34"/>
  <sheetViews>
    <sheetView workbookViewId="0">
      <selection activeCell="N13" sqref="N13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87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5.625" style="151" customWidth="1"/>
    <col min="25" max="25" width="15.12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Objektübersicht!C13</f>
        <v>Verwaltung Stadtmarketing, Hirschstraße 3, 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263"/>
      <c r="C5" s="263"/>
      <c r="D5" s="263"/>
      <c r="E5" s="263"/>
      <c r="F5" s="263"/>
      <c r="G5" s="263"/>
      <c r="H5" s="263"/>
      <c r="I5" s="439"/>
      <c r="J5" s="439"/>
      <c r="K5" s="439"/>
      <c r="L5" s="439"/>
      <c r="M5" s="439"/>
      <c r="N5" s="439"/>
      <c r="O5" s="439"/>
      <c r="P5" s="439"/>
      <c r="Q5" s="263"/>
      <c r="R5" s="263"/>
      <c r="S5" s="263"/>
      <c r="T5" s="148"/>
      <c r="U5" s="434"/>
      <c r="V5" s="434"/>
      <c r="W5" s="150"/>
      <c r="X5" s="150"/>
    </row>
    <row r="6" spans="1:25" ht="15" customHeight="1" x14ac:dyDescent="0.25">
      <c r="A6" s="149"/>
      <c r="B6" s="449" t="s">
        <v>187</v>
      </c>
      <c r="C6" s="449"/>
      <c r="D6" s="449"/>
      <c r="E6" s="286"/>
      <c r="F6" s="154"/>
      <c r="G6"/>
      <c r="H6"/>
      <c r="I6" s="439" t="s">
        <v>188</v>
      </c>
      <c r="J6" s="439"/>
      <c r="K6" s="439"/>
      <c r="L6" s="440"/>
      <c r="M6" s="370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286" t="s">
        <v>513</v>
      </c>
      <c r="G7" s="160"/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252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252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150"/>
      <c r="J8" s="150"/>
      <c r="K8" s="150"/>
      <c r="L8" s="150"/>
      <c r="M8" s="150">
        <f>M7/12/5</f>
        <v>4.1666666666666661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164"/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/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425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>
        <v>1</v>
      </c>
      <c r="B13" s="183">
        <v>1</v>
      </c>
      <c r="C13" s="240"/>
      <c r="D13" s="366" t="s">
        <v>540</v>
      </c>
      <c r="E13" s="366"/>
      <c r="F13" s="367" t="s">
        <v>847</v>
      </c>
      <c r="G13" s="367" t="s">
        <v>179</v>
      </c>
      <c r="H13" s="361">
        <v>30.99</v>
      </c>
      <c r="I13" s="362">
        <v>1</v>
      </c>
      <c r="J13" s="362"/>
      <c r="K13" s="362"/>
      <c r="L13" s="382">
        <v>2</v>
      </c>
      <c r="M13" s="283">
        <f>(I13*$M$8*12)+(K13*0.8*12)+L13</f>
        <v>51.999999999999993</v>
      </c>
      <c r="N13" s="256">
        <f>(H13*M13)/12</f>
        <v>134.29</v>
      </c>
      <c r="O13" s="321">
        <v>100</v>
      </c>
      <c r="P13" s="257">
        <f>N13/O13</f>
        <v>1.3429</v>
      </c>
      <c r="Q13" s="280"/>
      <c r="R13" s="280"/>
      <c r="S13" s="254"/>
      <c r="T13" s="253">
        <f>H13/O13*$O$7</f>
        <v>4.8576825000000001</v>
      </c>
      <c r="U13" s="281">
        <f>IF(VLOOKUP($G13,'KALK_grund__GR-_LOS_3'!$N$9:$O$11,1)=$G13,VLOOKUP($G13,'KALK_grund__GR-_LOS_3'!$N$9:$O$11,2),0)</f>
        <v>30</v>
      </c>
      <c r="V13" s="257">
        <f>H13/U13</f>
        <v>1.0329999999999999</v>
      </c>
      <c r="W13" s="258">
        <f>V13*$W$7</f>
        <v>15.494999999999999</v>
      </c>
      <c r="X13" s="364" t="s">
        <v>848</v>
      </c>
      <c r="Y13" s="269"/>
    </row>
    <row r="14" spans="1:25" x14ac:dyDescent="0.2">
      <c r="A14" s="149">
        <v>1</v>
      </c>
      <c r="B14" s="183">
        <v>2</v>
      </c>
      <c r="C14" s="240"/>
      <c r="D14" s="366" t="s">
        <v>540</v>
      </c>
      <c r="E14" s="368">
        <v>33</v>
      </c>
      <c r="F14" s="367" t="s">
        <v>272</v>
      </c>
      <c r="G14" s="367" t="s">
        <v>179</v>
      </c>
      <c r="H14" s="361">
        <v>12.2</v>
      </c>
      <c r="I14" s="362">
        <v>1</v>
      </c>
      <c r="J14" s="362"/>
      <c r="K14" s="362"/>
      <c r="L14" s="382">
        <v>2</v>
      </c>
      <c r="M14" s="283">
        <f t="shared" ref="M14:M28" si="0">(I14*$M$8*12)+(K14*0.8*12)+L14</f>
        <v>51.999999999999993</v>
      </c>
      <c r="N14" s="256">
        <f t="shared" ref="N14:N28" si="1">(H14*M14)/12</f>
        <v>52.866666666666653</v>
      </c>
      <c r="O14" s="321">
        <v>100</v>
      </c>
      <c r="P14" s="257">
        <f t="shared" ref="P14:P28" si="2">N14/O14</f>
        <v>0.52866666666666651</v>
      </c>
      <c r="Q14" s="280"/>
      <c r="R14" s="280"/>
      <c r="S14" s="254"/>
      <c r="T14" s="253">
        <f t="shared" ref="T14:T28" si="3">H14/O14*$O$7</f>
        <v>1.91235</v>
      </c>
      <c r="U14" s="281">
        <f>IF(VLOOKUP($G14,'KALK_grund__GR-_LOS_3'!$N$9:$O$11,1)=$G14,VLOOKUP($G14,'KALK_grund__GR-_LOS_3'!$N$9:$O$11,2),0)</f>
        <v>30</v>
      </c>
      <c r="V14" s="257">
        <f t="shared" ref="V14:V28" si="4">H14/U14</f>
        <v>0.40666666666666662</v>
      </c>
      <c r="W14" s="258">
        <f t="shared" ref="W14:W28" si="5">V14*$W$7</f>
        <v>6.1</v>
      </c>
      <c r="X14" s="364" t="s">
        <v>848</v>
      </c>
      <c r="Y14" s="314"/>
    </row>
    <row r="15" spans="1:25" x14ac:dyDescent="0.2">
      <c r="A15" s="149">
        <v>1</v>
      </c>
      <c r="B15" s="183">
        <v>3</v>
      </c>
      <c r="C15" s="240"/>
      <c r="D15" s="366" t="s">
        <v>540</v>
      </c>
      <c r="E15" s="368">
        <v>34</v>
      </c>
      <c r="F15" s="367" t="s">
        <v>272</v>
      </c>
      <c r="G15" s="367" t="s">
        <v>179</v>
      </c>
      <c r="H15" s="361">
        <v>11.93</v>
      </c>
      <c r="I15" s="362">
        <v>1</v>
      </c>
      <c r="J15" s="362"/>
      <c r="K15" s="362"/>
      <c r="L15" s="382">
        <v>2</v>
      </c>
      <c r="M15" s="283">
        <f t="shared" si="0"/>
        <v>51.999999999999993</v>
      </c>
      <c r="N15" s="256">
        <f t="shared" si="1"/>
        <v>51.696666666666658</v>
      </c>
      <c r="O15" s="321">
        <v>100</v>
      </c>
      <c r="P15" s="257">
        <f t="shared" si="2"/>
        <v>0.51696666666666657</v>
      </c>
      <c r="Q15" s="280"/>
      <c r="R15" s="280"/>
      <c r="S15" s="254"/>
      <c r="T15" s="253">
        <f t="shared" si="3"/>
        <v>1.8700275000000002</v>
      </c>
      <c r="U15" s="281">
        <f>IF(VLOOKUP($G15,'KALK_grund__GR-_LOS_3'!$N$9:$O$11,1)=$G15,VLOOKUP($G15,'KALK_grund__GR-_LOS_3'!$N$9:$O$11,2),0)</f>
        <v>30</v>
      </c>
      <c r="V15" s="257">
        <f t="shared" si="4"/>
        <v>0.39766666666666667</v>
      </c>
      <c r="W15" s="258">
        <f t="shared" si="5"/>
        <v>5.9649999999999999</v>
      </c>
      <c r="X15" s="364" t="s">
        <v>848</v>
      </c>
      <c r="Y15" s="314"/>
    </row>
    <row r="16" spans="1:25" x14ac:dyDescent="0.2">
      <c r="A16" s="149">
        <v>1</v>
      </c>
      <c r="B16" s="183">
        <v>4</v>
      </c>
      <c r="C16" s="240"/>
      <c r="D16" s="366" t="s">
        <v>540</v>
      </c>
      <c r="E16" s="368">
        <v>35</v>
      </c>
      <c r="F16" s="367" t="s">
        <v>272</v>
      </c>
      <c r="G16" s="367" t="s">
        <v>179</v>
      </c>
      <c r="H16" s="361">
        <v>23.56</v>
      </c>
      <c r="I16" s="362">
        <v>1</v>
      </c>
      <c r="J16" s="362"/>
      <c r="K16" s="362"/>
      <c r="L16" s="382">
        <v>2</v>
      </c>
      <c r="M16" s="283">
        <f t="shared" si="0"/>
        <v>51.999999999999993</v>
      </c>
      <c r="N16" s="256">
        <f t="shared" si="1"/>
        <v>102.09333333333331</v>
      </c>
      <c r="O16" s="321">
        <v>100</v>
      </c>
      <c r="P16" s="257">
        <f t="shared" si="2"/>
        <v>1.020933333333333</v>
      </c>
      <c r="Q16" s="280"/>
      <c r="R16" s="280"/>
      <c r="S16" s="254"/>
      <c r="T16" s="253">
        <f t="shared" si="3"/>
        <v>3.6930299999999998</v>
      </c>
      <c r="U16" s="281">
        <f>IF(VLOOKUP($G16,'KALK_grund__GR-_LOS_3'!$N$9:$O$11,1)=$G16,VLOOKUP($G16,'KALK_grund__GR-_LOS_3'!$N$9:$O$11,2),0)</f>
        <v>30</v>
      </c>
      <c r="V16" s="257">
        <f t="shared" si="4"/>
        <v>0.78533333333333333</v>
      </c>
      <c r="W16" s="258">
        <f t="shared" si="5"/>
        <v>11.78</v>
      </c>
      <c r="X16" s="364" t="s">
        <v>848</v>
      </c>
      <c r="Y16" s="314"/>
    </row>
    <row r="17" spans="1:1020" x14ac:dyDescent="0.2">
      <c r="A17" s="149">
        <v>1</v>
      </c>
      <c r="B17" s="183">
        <v>5</v>
      </c>
      <c r="C17" s="240"/>
      <c r="D17" s="366" t="s">
        <v>540</v>
      </c>
      <c r="E17" s="368">
        <v>36</v>
      </c>
      <c r="F17" s="367" t="s">
        <v>272</v>
      </c>
      <c r="G17" s="367" t="s">
        <v>179</v>
      </c>
      <c r="H17" s="361">
        <v>28.79</v>
      </c>
      <c r="I17" s="362">
        <v>1</v>
      </c>
      <c r="J17" s="362"/>
      <c r="K17" s="362"/>
      <c r="L17" s="382">
        <v>2</v>
      </c>
      <c r="M17" s="283">
        <f t="shared" si="0"/>
        <v>51.999999999999993</v>
      </c>
      <c r="N17" s="256">
        <f t="shared" si="1"/>
        <v>124.75666666666665</v>
      </c>
      <c r="O17" s="321">
        <v>100</v>
      </c>
      <c r="P17" s="257">
        <f t="shared" si="2"/>
        <v>1.2475666666666665</v>
      </c>
      <c r="Q17" s="280"/>
      <c r="R17" s="280"/>
      <c r="S17" s="254"/>
      <c r="T17" s="253">
        <f t="shared" si="3"/>
        <v>4.5128325</v>
      </c>
      <c r="U17" s="281">
        <f>IF(VLOOKUP($G17,'KALK_grund__GR-_LOS_3'!$N$9:$O$11,1)=$G17,VLOOKUP($G17,'KALK_grund__GR-_LOS_3'!$N$9:$O$11,2),0)</f>
        <v>30</v>
      </c>
      <c r="V17" s="257">
        <f t="shared" si="4"/>
        <v>0.95966666666666667</v>
      </c>
      <c r="W17" s="258">
        <f t="shared" si="5"/>
        <v>14.395</v>
      </c>
      <c r="X17" s="364" t="s">
        <v>848</v>
      </c>
      <c r="Y17" s="314"/>
    </row>
    <row r="18" spans="1:1020" x14ac:dyDescent="0.2">
      <c r="A18" s="149">
        <v>1</v>
      </c>
      <c r="B18" s="183">
        <v>6</v>
      </c>
      <c r="C18" s="240"/>
      <c r="D18" s="366" t="s">
        <v>539</v>
      </c>
      <c r="E18" s="368">
        <v>37</v>
      </c>
      <c r="F18" s="367" t="s">
        <v>268</v>
      </c>
      <c r="G18" s="367" t="s">
        <v>173</v>
      </c>
      <c r="H18" s="361">
        <v>7.03</v>
      </c>
      <c r="I18" s="362">
        <v>1</v>
      </c>
      <c r="J18" s="362"/>
      <c r="K18" s="362"/>
      <c r="L18" s="382">
        <v>2</v>
      </c>
      <c r="M18" s="283">
        <f t="shared" si="0"/>
        <v>51.999999999999993</v>
      </c>
      <c r="N18" s="256">
        <f t="shared" si="1"/>
        <v>30.463333333333328</v>
      </c>
      <c r="O18" s="321">
        <v>100</v>
      </c>
      <c r="P18" s="257">
        <f t="shared" si="2"/>
        <v>0.30463333333333326</v>
      </c>
      <c r="Q18" s="280"/>
      <c r="R18" s="280"/>
      <c r="S18" s="254"/>
      <c r="T18" s="253">
        <f t="shared" si="3"/>
        <v>1.1019525000000001</v>
      </c>
      <c r="U18" s="281">
        <f>IF(VLOOKUP($G18,'KALK_grund__GR-_LOS_3'!$N$9:$O$11,1)=$G18,VLOOKUP($G18,'KALK_grund__GR-_LOS_3'!$N$9:$O$11,2),0)</f>
        <v>30</v>
      </c>
      <c r="V18" s="257">
        <f t="shared" si="4"/>
        <v>0.23433333333333334</v>
      </c>
      <c r="W18" s="258">
        <f t="shared" si="5"/>
        <v>3.5150000000000001</v>
      </c>
      <c r="X18" s="364" t="s">
        <v>848</v>
      </c>
      <c r="Y18" s="314"/>
    </row>
    <row r="19" spans="1:1020" x14ac:dyDescent="0.2">
      <c r="A19" s="149">
        <v>1</v>
      </c>
      <c r="B19" s="183">
        <v>7</v>
      </c>
      <c r="C19" s="240"/>
      <c r="D19" s="366" t="s">
        <v>540</v>
      </c>
      <c r="E19" s="368">
        <v>38</v>
      </c>
      <c r="F19" s="367" t="s">
        <v>272</v>
      </c>
      <c r="G19" s="367" t="s">
        <v>179</v>
      </c>
      <c r="H19" s="361">
        <v>15.55</v>
      </c>
      <c r="I19" s="362">
        <v>1</v>
      </c>
      <c r="J19" s="362"/>
      <c r="K19" s="362"/>
      <c r="L19" s="382">
        <v>2</v>
      </c>
      <c r="M19" s="283">
        <f t="shared" si="0"/>
        <v>51.999999999999993</v>
      </c>
      <c r="N19" s="256">
        <f t="shared" si="1"/>
        <v>67.383333333333326</v>
      </c>
      <c r="O19" s="321">
        <v>100</v>
      </c>
      <c r="P19" s="257">
        <f t="shared" si="2"/>
        <v>0.67383333333333328</v>
      </c>
      <c r="Q19" s="280"/>
      <c r="R19" s="280"/>
      <c r="S19" s="254"/>
      <c r="T19" s="253">
        <f t="shared" si="3"/>
        <v>2.4374625000000001</v>
      </c>
      <c r="U19" s="281">
        <f>IF(VLOOKUP($G19,'KALK_grund__GR-_LOS_3'!$N$9:$O$11,1)=$G19,VLOOKUP($G19,'KALK_grund__GR-_LOS_3'!$N$9:$O$11,2),0)</f>
        <v>30</v>
      </c>
      <c r="V19" s="257">
        <f t="shared" si="4"/>
        <v>0.51833333333333331</v>
      </c>
      <c r="W19" s="258">
        <f t="shared" si="5"/>
        <v>7.7749999999999995</v>
      </c>
      <c r="X19" s="364" t="s">
        <v>848</v>
      </c>
      <c r="Y19" s="314"/>
    </row>
    <row r="20" spans="1:1020" x14ac:dyDescent="0.2">
      <c r="A20" s="149">
        <v>1</v>
      </c>
      <c r="B20" s="183">
        <v>8</v>
      </c>
      <c r="C20" s="240"/>
      <c r="D20" s="366" t="s">
        <v>540</v>
      </c>
      <c r="E20" s="368">
        <v>39</v>
      </c>
      <c r="F20" s="367" t="s">
        <v>272</v>
      </c>
      <c r="G20" s="367" t="s">
        <v>179</v>
      </c>
      <c r="H20" s="361">
        <v>11.24</v>
      </c>
      <c r="I20" s="362">
        <v>1</v>
      </c>
      <c r="J20" s="362"/>
      <c r="K20" s="362"/>
      <c r="L20" s="382">
        <v>2</v>
      </c>
      <c r="M20" s="283">
        <f t="shared" si="0"/>
        <v>51.999999999999993</v>
      </c>
      <c r="N20" s="256">
        <f t="shared" si="1"/>
        <v>48.706666666666656</v>
      </c>
      <c r="O20" s="321">
        <v>100</v>
      </c>
      <c r="P20" s="257">
        <f t="shared" si="2"/>
        <v>0.48706666666666654</v>
      </c>
      <c r="Q20" s="280"/>
      <c r="R20" s="280"/>
      <c r="S20" s="254"/>
      <c r="T20" s="253">
        <f t="shared" si="3"/>
        <v>1.76187</v>
      </c>
      <c r="U20" s="281">
        <f>IF(VLOOKUP($G20,'KALK_grund__GR-_LOS_3'!$N$9:$O$11,1)=$G20,VLOOKUP($G20,'KALK_grund__GR-_LOS_3'!$N$9:$O$11,2),0)</f>
        <v>30</v>
      </c>
      <c r="V20" s="257">
        <f t="shared" si="4"/>
        <v>0.37466666666666665</v>
      </c>
      <c r="W20" s="258">
        <f t="shared" si="5"/>
        <v>5.62</v>
      </c>
      <c r="X20" s="364" t="s">
        <v>848</v>
      </c>
      <c r="Y20" s="314"/>
    </row>
    <row r="21" spans="1:1020" x14ac:dyDescent="0.2">
      <c r="A21" s="149">
        <v>1</v>
      </c>
      <c r="B21" s="183">
        <v>9</v>
      </c>
      <c r="C21" s="240"/>
      <c r="D21" s="366" t="s">
        <v>540</v>
      </c>
      <c r="E21" s="368">
        <v>40</v>
      </c>
      <c r="F21" s="367" t="s">
        <v>272</v>
      </c>
      <c r="G21" s="367" t="s">
        <v>179</v>
      </c>
      <c r="H21" s="361">
        <v>9.01</v>
      </c>
      <c r="I21" s="362">
        <v>1</v>
      </c>
      <c r="J21" s="362"/>
      <c r="K21" s="362"/>
      <c r="L21" s="382">
        <v>2</v>
      </c>
      <c r="M21" s="283">
        <f t="shared" si="0"/>
        <v>51.999999999999993</v>
      </c>
      <c r="N21" s="256">
        <f t="shared" si="1"/>
        <v>39.043333333333329</v>
      </c>
      <c r="O21" s="321">
        <v>100</v>
      </c>
      <c r="P21" s="257">
        <f t="shared" si="2"/>
        <v>0.3904333333333333</v>
      </c>
      <c r="Q21" s="280"/>
      <c r="R21" s="280"/>
      <c r="S21" s="254"/>
      <c r="T21" s="253">
        <f t="shared" si="3"/>
        <v>1.4123175000000001</v>
      </c>
      <c r="U21" s="281">
        <f>IF(VLOOKUP($G21,'KALK_grund__GR-_LOS_3'!$N$9:$O$11,1)=$G21,VLOOKUP($G21,'KALK_grund__GR-_LOS_3'!$N$9:$O$11,2),0)</f>
        <v>30</v>
      </c>
      <c r="V21" s="257">
        <f t="shared" si="4"/>
        <v>0.30033333333333334</v>
      </c>
      <c r="W21" s="258">
        <f t="shared" si="5"/>
        <v>4.5049999999999999</v>
      </c>
      <c r="X21" s="364" t="s">
        <v>848</v>
      </c>
      <c r="Y21" s="314"/>
    </row>
    <row r="22" spans="1:1020" x14ac:dyDescent="0.2">
      <c r="A22" s="149">
        <v>1</v>
      </c>
      <c r="B22" s="183">
        <v>10</v>
      </c>
      <c r="C22" s="240"/>
      <c r="D22" s="366" t="s">
        <v>540</v>
      </c>
      <c r="E22" s="368">
        <v>41</v>
      </c>
      <c r="F22" s="367" t="s">
        <v>272</v>
      </c>
      <c r="G22" s="367" t="s">
        <v>179</v>
      </c>
      <c r="H22" s="361">
        <v>20.13</v>
      </c>
      <c r="I22" s="362">
        <v>1</v>
      </c>
      <c r="J22" s="362"/>
      <c r="K22" s="362"/>
      <c r="L22" s="382">
        <v>2</v>
      </c>
      <c r="M22" s="283">
        <f t="shared" si="0"/>
        <v>51.999999999999993</v>
      </c>
      <c r="N22" s="256">
        <f t="shared" si="1"/>
        <v>87.229999999999976</v>
      </c>
      <c r="O22" s="321">
        <v>100</v>
      </c>
      <c r="P22" s="257">
        <f t="shared" si="2"/>
        <v>0.87229999999999974</v>
      </c>
      <c r="Q22" s="280"/>
      <c r="R22" s="280"/>
      <c r="S22" s="254"/>
      <c r="T22" s="253">
        <f t="shared" si="3"/>
        <v>3.1553774999999997</v>
      </c>
      <c r="U22" s="281">
        <f>IF(VLOOKUP($G22,'KALK_grund__GR-_LOS_3'!$N$9:$O$11,1)=$G22,VLOOKUP($G22,'KALK_grund__GR-_LOS_3'!$N$9:$O$11,2),0)</f>
        <v>30</v>
      </c>
      <c r="V22" s="257">
        <f t="shared" si="4"/>
        <v>0.67099999999999993</v>
      </c>
      <c r="W22" s="258">
        <f t="shared" si="5"/>
        <v>10.065</v>
      </c>
      <c r="X22" s="364" t="s">
        <v>848</v>
      </c>
      <c r="Y22" s="314"/>
    </row>
    <row r="23" spans="1:1020" x14ac:dyDescent="0.2">
      <c r="A23" s="149">
        <v>1</v>
      </c>
      <c r="B23" s="183">
        <v>11</v>
      </c>
      <c r="C23" s="240"/>
      <c r="D23" s="366" t="s">
        <v>540</v>
      </c>
      <c r="E23" s="368">
        <v>21</v>
      </c>
      <c r="F23" s="367" t="s">
        <v>272</v>
      </c>
      <c r="G23" s="367" t="s">
        <v>179</v>
      </c>
      <c r="H23" s="361">
        <v>26.31</v>
      </c>
      <c r="I23" s="362">
        <v>1</v>
      </c>
      <c r="J23" s="362"/>
      <c r="K23" s="362"/>
      <c r="L23" s="382">
        <v>2</v>
      </c>
      <c r="M23" s="283">
        <f t="shared" si="0"/>
        <v>51.999999999999993</v>
      </c>
      <c r="N23" s="256">
        <f t="shared" si="1"/>
        <v>114.00999999999998</v>
      </c>
      <c r="O23" s="321">
        <v>100</v>
      </c>
      <c r="P23" s="257">
        <f t="shared" si="2"/>
        <v>1.1400999999999997</v>
      </c>
      <c r="Q23" s="280"/>
      <c r="R23" s="280"/>
      <c r="S23" s="254"/>
      <c r="T23" s="253">
        <f t="shared" si="3"/>
        <v>4.1240925000000006</v>
      </c>
      <c r="U23" s="281">
        <f>IF(VLOOKUP($G23,'KALK_grund__GR-_LOS_3'!$N$9:$O$11,1)=$G23,VLOOKUP($G23,'KALK_grund__GR-_LOS_3'!$N$9:$O$11,2),0)</f>
        <v>30</v>
      </c>
      <c r="V23" s="257">
        <f t="shared" si="4"/>
        <v>0.877</v>
      </c>
      <c r="W23" s="258">
        <f t="shared" si="5"/>
        <v>13.154999999999999</v>
      </c>
      <c r="X23" s="364" t="s">
        <v>848</v>
      </c>
      <c r="Y23" s="314"/>
    </row>
    <row r="24" spans="1:1020" x14ac:dyDescent="0.2">
      <c r="A24" s="149">
        <v>1</v>
      </c>
      <c r="B24" s="183">
        <v>12</v>
      </c>
      <c r="C24" s="240"/>
      <c r="D24" s="366" t="s">
        <v>540</v>
      </c>
      <c r="E24" s="368">
        <v>22</v>
      </c>
      <c r="F24" s="367" t="s">
        <v>272</v>
      </c>
      <c r="G24" s="367" t="s">
        <v>179</v>
      </c>
      <c r="H24" s="361">
        <v>11.69</v>
      </c>
      <c r="I24" s="362">
        <v>1</v>
      </c>
      <c r="J24" s="362"/>
      <c r="K24" s="362"/>
      <c r="L24" s="382">
        <v>2</v>
      </c>
      <c r="M24" s="283">
        <f t="shared" si="0"/>
        <v>51.999999999999993</v>
      </c>
      <c r="N24" s="256">
        <f t="shared" si="1"/>
        <v>50.656666666666659</v>
      </c>
      <c r="O24" s="321">
        <v>100</v>
      </c>
      <c r="P24" s="257">
        <f t="shared" si="2"/>
        <v>0.50656666666666661</v>
      </c>
      <c r="Q24" s="280"/>
      <c r="R24" s="280"/>
      <c r="S24" s="254"/>
      <c r="T24" s="253">
        <f t="shared" si="3"/>
        <v>1.8324075</v>
      </c>
      <c r="U24" s="281">
        <f>IF(VLOOKUP($G24,'KALK_grund__GR-_LOS_3'!$N$9:$O$11,1)=$G24,VLOOKUP($G24,'KALK_grund__GR-_LOS_3'!$N$9:$O$11,2),0)</f>
        <v>30</v>
      </c>
      <c r="V24" s="257">
        <f t="shared" si="4"/>
        <v>0.38966666666666666</v>
      </c>
      <c r="W24" s="258">
        <f t="shared" si="5"/>
        <v>5.8449999999999998</v>
      </c>
      <c r="X24" s="364" t="s">
        <v>848</v>
      </c>
      <c r="Y24" s="314"/>
    </row>
    <row r="25" spans="1:1020" x14ac:dyDescent="0.2">
      <c r="A25" s="149">
        <v>1</v>
      </c>
      <c r="B25" s="183">
        <v>13</v>
      </c>
      <c r="C25" s="240"/>
      <c r="D25" s="366" t="s">
        <v>540</v>
      </c>
      <c r="E25" s="368">
        <v>23</v>
      </c>
      <c r="F25" s="367" t="s">
        <v>272</v>
      </c>
      <c r="G25" s="367" t="s">
        <v>179</v>
      </c>
      <c r="H25" s="361">
        <v>18.78</v>
      </c>
      <c r="I25" s="362">
        <v>1</v>
      </c>
      <c r="J25" s="362"/>
      <c r="K25" s="362"/>
      <c r="L25" s="382">
        <v>2</v>
      </c>
      <c r="M25" s="283">
        <f t="shared" si="0"/>
        <v>51.999999999999993</v>
      </c>
      <c r="N25" s="256">
        <f t="shared" si="1"/>
        <v>81.38</v>
      </c>
      <c r="O25" s="321">
        <v>100</v>
      </c>
      <c r="P25" s="257">
        <f t="shared" si="2"/>
        <v>0.81379999999999997</v>
      </c>
      <c r="Q25" s="280"/>
      <c r="R25" s="280"/>
      <c r="S25" s="254"/>
      <c r="T25" s="253">
        <f t="shared" si="3"/>
        <v>2.9437650000000004</v>
      </c>
      <c r="U25" s="281">
        <f>IF(VLOOKUP($G25,'KALK_grund__GR-_LOS_3'!$N$9:$O$11,1)=$G25,VLOOKUP($G25,'KALK_grund__GR-_LOS_3'!$N$9:$O$11,2),0)</f>
        <v>30</v>
      </c>
      <c r="V25" s="257">
        <f t="shared" si="4"/>
        <v>0.626</v>
      </c>
      <c r="W25" s="258">
        <f t="shared" si="5"/>
        <v>9.39</v>
      </c>
      <c r="X25" s="364" t="s">
        <v>848</v>
      </c>
      <c r="Y25" s="314"/>
    </row>
    <row r="26" spans="1:1020" x14ac:dyDescent="0.2">
      <c r="A26" s="149">
        <v>1</v>
      </c>
      <c r="B26" s="183">
        <v>14</v>
      </c>
      <c r="C26" s="240"/>
      <c r="D26" s="369" t="s">
        <v>427</v>
      </c>
      <c r="E26" s="368"/>
      <c r="F26" s="367" t="s">
        <v>347</v>
      </c>
      <c r="G26" s="367" t="s">
        <v>173</v>
      </c>
      <c r="H26" s="361">
        <v>4.75</v>
      </c>
      <c r="I26" s="362">
        <v>5</v>
      </c>
      <c r="J26" s="363"/>
      <c r="K26" s="363"/>
      <c r="L26" s="383"/>
      <c r="M26" s="283">
        <f t="shared" si="0"/>
        <v>249.99999999999994</v>
      </c>
      <c r="N26" s="256">
        <f t="shared" si="1"/>
        <v>98.958333333333314</v>
      </c>
      <c r="O26" s="321">
        <v>100</v>
      </c>
      <c r="P26" s="257">
        <f t="shared" si="2"/>
        <v>0.98958333333333315</v>
      </c>
      <c r="Q26" s="280"/>
      <c r="R26" s="280"/>
      <c r="S26" s="254"/>
      <c r="T26" s="253">
        <f t="shared" si="3"/>
        <v>0.74456250000000002</v>
      </c>
      <c r="U26" s="281">
        <f>IF(VLOOKUP($G26,'KALK_grund__GR-_LOS_3'!$N$9:$O$11,1)=$G26,VLOOKUP($G26,'KALK_grund__GR-_LOS_3'!$N$9:$O$11,2),0)</f>
        <v>30</v>
      </c>
      <c r="V26" s="257">
        <f t="shared" si="4"/>
        <v>0.15833333333333333</v>
      </c>
      <c r="W26" s="258">
        <f t="shared" si="5"/>
        <v>2.375</v>
      </c>
      <c r="X26" s="364" t="s">
        <v>848</v>
      </c>
      <c r="Y26" s="314"/>
    </row>
    <row r="27" spans="1:1020" x14ac:dyDescent="0.2">
      <c r="A27" s="149">
        <v>1</v>
      </c>
      <c r="B27" s="183">
        <v>15</v>
      </c>
      <c r="C27" s="240"/>
      <c r="D27" s="369" t="s">
        <v>427</v>
      </c>
      <c r="E27" s="368"/>
      <c r="F27" s="367" t="s">
        <v>335</v>
      </c>
      <c r="G27" s="367" t="s">
        <v>173</v>
      </c>
      <c r="H27" s="361">
        <v>4.7</v>
      </c>
      <c r="I27" s="362">
        <v>5</v>
      </c>
      <c r="J27" s="363"/>
      <c r="K27" s="363"/>
      <c r="L27" s="383"/>
      <c r="M27" s="283">
        <f t="shared" si="0"/>
        <v>249.99999999999994</v>
      </c>
      <c r="N27" s="256">
        <f t="shared" si="1"/>
        <v>97.916666666666643</v>
      </c>
      <c r="O27" s="321">
        <v>100</v>
      </c>
      <c r="P27" s="257">
        <f t="shared" si="2"/>
        <v>0.97916666666666641</v>
      </c>
      <c r="Q27" s="280"/>
      <c r="R27" s="280"/>
      <c r="S27" s="254"/>
      <c r="T27" s="253">
        <f t="shared" si="3"/>
        <v>0.73672500000000007</v>
      </c>
      <c r="U27" s="281">
        <f>IF(VLOOKUP($G27,'KALK_grund__GR-_LOS_3'!$N$9:$O$11,1)=$G27,VLOOKUP($G27,'KALK_grund__GR-_LOS_3'!$N$9:$O$11,2),0)</f>
        <v>30</v>
      </c>
      <c r="V27" s="257">
        <f t="shared" si="4"/>
        <v>0.15666666666666668</v>
      </c>
      <c r="W27" s="258">
        <f t="shared" si="5"/>
        <v>2.35</v>
      </c>
      <c r="X27" s="364" t="s">
        <v>848</v>
      </c>
      <c r="Y27" s="314"/>
    </row>
    <row r="28" spans="1:1020" x14ac:dyDescent="0.2">
      <c r="A28" s="149">
        <v>1</v>
      </c>
      <c r="B28" s="183">
        <v>16</v>
      </c>
      <c r="C28" s="240"/>
      <c r="D28" s="366" t="s">
        <v>515</v>
      </c>
      <c r="E28" s="366"/>
      <c r="F28" s="367" t="s">
        <v>217</v>
      </c>
      <c r="G28" s="367" t="s">
        <v>179</v>
      </c>
      <c r="H28" s="361">
        <v>40.22</v>
      </c>
      <c r="I28" s="362">
        <v>1</v>
      </c>
      <c r="J28" s="362"/>
      <c r="K28" s="362"/>
      <c r="L28" s="382">
        <v>2</v>
      </c>
      <c r="M28" s="283">
        <f t="shared" si="0"/>
        <v>51.999999999999993</v>
      </c>
      <c r="N28" s="256">
        <f t="shared" si="1"/>
        <v>174.28666666666663</v>
      </c>
      <c r="O28" s="321">
        <v>100</v>
      </c>
      <c r="P28" s="257">
        <f t="shared" si="2"/>
        <v>1.7428666666666663</v>
      </c>
      <c r="Q28" s="280"/>
      <c r="R28" s="280"/>
      <c r="S28" s="254"/>
      <c r="T28" s="253">
        <f t="shared" si="3"/>
        <v>6.3044850000000006</v>
      </c>
      <c r="U28" s="281">
        <f>IF(VLOOKUP($G28,'KALK_grund__GR-_LOS_3'!$N$9:$O$11,1)=$G28,VLOOKUP($G28,'KALK_grund__GR-_LOS_3'!$N$9:$O$11,2),0)</f>
        <v>30</v>
      </c>
      <c r="V28" s="257">
        <f t="shared" si="4"/>
        <v>1.3406666666666667</v>
      </c>
      <c r="W28" s="258">
        <f t="shared" si="5"/>
        <v>20.11</v>
      </c>
      <c r="X28" s="365" t="s">
        <v>848</v>
      </c>
      <c r="Y28" s="269"/>
    </row>
    <row r="29" spans="1:1020" x14ac:dyDescent="0.2">
      <c r="A29" s="149">
        <v>1</v>
      </c>
      <c r="B29" s="183">
        <v>53</v>
      </c>
      <c r="C29" s="240"/>
      <c r="D29" s="272"/>
      <c r="E29" s="275"/>
      <c r="F29" s="274"/>
      <c r="G29" s="272"/>
      <c r="H29" s="285"/>
      <c r="I29" s="284"/>
      <c r="J29" s="276"/>
      <c r="K29" s="276"/>
      <c r="L29" s="276"/>
      <c r="M29" s="276"/>
      <c r="N29" s="276"/>
      <c r="O29" s="276"/>
      <c r="P29" s="276"/>
      <c r="Q29" s="280"/>
      <c r="R29" s="280"/>
      <c r="S29" s="254"/>
      <c r="T29" s="254"/>
      <c r="U29" s="254"/>
      <c r="V29" s="254"/>
      <c r="W29" s="254"/>
      <c r="X29" s="254"/>
      <c r="Y29" s="254"/>
    </row>
    <row r="30" spans="1:1020" x14ac:dyDescent="0.2">
      <c r="A30" s="149"/>
      <c r="B30" s="15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89"/>
      <c r="O30" s="150"/>
      <c r="P30" s="288"/>
      <c r="Q30" s="244"/>
      <c r="R30" s="186"/>
      <c r="S30" s="247"/>
      <c r="T30" s="248"/>
      <c r="U30" s="150"/>
      <c r="V30" s="244"/>
      <c r="W30" s="248"/>
      <c r="X30"/>
    </row>
    <row r="31" spans="1:1020" x14ac:dyDescent="0.2">
      <c r="A31" s="149"/>
      <c r="B31" s="150"/>
      <c r="C31" s="241"/>
      <c r="D31" s="241"/>
      <c r="E31" s="241"/>
      <c r="F31" s="241" t="s">
        <v>261</v>
      </c>
      <c r="G31" s="241"/>
      <c r="H31" s="241">
        <f>SUM(H13:H29)</f>
        <v>276.88</v>
      </c>
      <c r="I31" s="241"/>
      <c r="J31" s="241"/>
      <c r="K31" s="241"/>
      <c r="L31" s="241"/>
      <c r="M31" s="241"/>
      <c r="N31" s="242">
        <f>SUM(N13:N30)</f>
        <v>1355.7383333333332</v>
      </c>
      <c r="O31" s="150" t="s">
        <v>262</v>
      </c>
      <c r="P31" s="245">
        <f>SUM(P13:P29)</f>
        <v>13.557383333333332</v>
      </c>
      <c r="Q31" s="244">
        <f>SUM(Q13:Q29)</f>
        <v>0</v>
      </c>
      <c r="R31" s="186" t="s">
        <v>263</v>
      </c>
      <c r="S31" s="249">
        <f>SUM(S13:S29)</f>
        <v>0</v>
      </c>
      <c r="T31" s="250">
        <f>SUM(T13:T29)</f>
        <v>43.400939999999999</v>
      </c>
      <c r="U31" s="150"/>
      <c r="V31" s="245">
        <f>SUM(V13:V29)</f>
        <v>9.2293333333333329</v>
      </c>
      <c r="W31" s="251">
        <f>SUM(W13:W29)</f>
        <v>138.44</v>
      </c>
      <c r="X31" s="187"/>
      <c r="Y31"/>
      <c r="Z31" s="150"/>
      <c r="AMF31" s="151"/>
    </row>
    <row r="32" spans="1:1020" x14ac:dyDescent="0.2">
      <c r="A32" s="149"/>
      <c r="B32" s="15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150"/>
      <c r="P32" s="244"/>
      <c r="Q32" s="244"/>
      <c r="R32" s="186"/>
      <c r="S32" s="248"/>
      <c r="T32" s="246"/>
      <c r="U32" s="185"/>
      <c r="V32" s="241"/>
      <c r="W32" s="244"/>
      <c r="X32" s="186"/>
      <c r="Y32"/>
      <c r="Z32" s="150"/>
      <c r="AMF32" s="151"/>
    </row>
    <row r="33" spans="1:1020" ht="21.6" customHeight="1" x14ac:dyDescent="0.2">
      <c r="A33" s="149"/>
      <c r="B33" s="150"/>
      <c r="C33" s="241"/>
      <c r="D33" s="241"/>
      <c r="E33" s="241"/>
      <c r="F33" s="241"/>
      <c r="G33" s="241"/>
      <c r="H33" s="241"/>
      <c r="I33" s="444" t="s">
        <v>264</v>
      </c>
      <c r="J33" s="444"/>
      <c r="K33" s="444"/>
      <c r="L33" s="444"/>
      <c r="M33" s="444"/>
      <c r="N33" s="243">
        <f>N31+Q31</f>
        <v>1355.7383333333332</v>
      </c>
      <c r="O33" s="148" t="s">
        <v>265</v>
      </c>
      <c r="P33" s="290">
        <f>P31+S31</f>
        <v>13.557383333333332</v>
      </c>
      <c r="Q33" s="445" t="s">
        <v>266</v>
      </c>
      <c r="R33" s="445"/>
      <c r="S33" s="445"/>
      <c r="T33"/>
      <c r="U33" s="446">
        <f>P33*O7</f>
        <v>212.51198374999998</v>
      </c>
      <c r="V33" s="446"/>
      <c r="W33" s="446"/>
      <c r="X33" s="150"/>
      <c r="Z33" s="150"/>
      <c r="AMF33" s="151"/>
    </row>
    <row r="34" spans="1:1020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</sheetData>
  <sheetProtection algorithmName="SHA-512" hashValue="j7dVKbsML+Zy8GKOLzTwIOwob/4gaPadU34+qTY+BCE4uVgBR3ub8YUpi6O2NHJCaoiwWts+t3jQiI1dNc9UGA==" saltValue="mlpa6eLqlpq6uA3g75543g==" spinCount="100000" sheet="1" objects="1" scenarios="1"/>
  <mergeCells count="15">
    <mergeCell ref="I7:L7"/>
    <mergeCell ref="N10:P10"/>
    <mergeCell ref="Q10:S10"/>
    <mergeCell ref="U10:W10"/>
    <mergeCell ref="I33:M33"/>
    <mergeCell ref="Q33:S33"/>
    <mergeCell ref="U33:W33"/>
    <mergeCell ref="B3:C3"/>
    <mergeCell ref="J4:R4"/>
    <mergeCell ref="U5:V5"/>
    <mergeCell ref="B6:D6"/>
    <mergeCell ref="I6:L6"/>
    <mergeCell ref="I5:L5"/>
    <mergeCell ref="B4:H4"/>
    <mergeCell ref="M5:P5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29">
    <cfRule type="cellIs" priority="3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7E66-F7C0-4D58-B16A-E00D5B8E9DE0}">
  <sheetPr>
    <tabColor rgb="FFFFFF00"/>
  </sheetPr>
  <dimension ref="A1:AMF41"/>
  <sheetViews>
    <sheetView workbookViewId="0">
      <selection activeCell="R30" sqref="R30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87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5.625" style="151" customWidth="1"/>
    <col min="25" max="25" width="15.12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Objektübersicht!C14</f>
        <v>Stadtmuseum Fellbach, Hintere Straße 26,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263"/>
      <c r="C5" s="263"/>
      <c r="D5" s="263"/>
      <c r="E5" s="263"/>
      <c r="F5" s="263"/>
      <c r="G5" s="263"/>
      <c r="H5" s="263"/>
      <c r="I5" s="439"/>
      <c r="J5" s="439"/>
      <c r="K5" s="439"/>
      <c r="L5" s="439"/>
      <c r="M5" s="439"/>
      <c r="N5" s="439"/>
      <c r="O5" s="439"/>
      <c r="P5" s="439"/>
      <c r="Q5" s="263"/>
      <c r="R5" s="263"/>
      <c r="S5" s="263"/>
      <c r="T5" s="148"/>
      <c r="U5" s="434"/>
      <c r="V5" s="434"/>
      <c r="W5" s="150"/>
      <c r="X5" s="150"/>
    </row>
    <row r="6" spans="1:25" ht="15" customHeight="1" x14ac:dyDescent="0.25">
      <c r="A6" s="149"/>
      <c r="B6" s="449" t="s">
        <v>187</v>
      </c>
      <c r="C6" s="449"/>
      <c r="D6" s="449"/>
      <c r="E6" s="286"/>
      <c r="F6" s="154"/>
      <c r="G6"/>
      <c r="H6"/>
      <c r="I6" s="439" t="s">
        <v>188</v>
      </c>
      <c r="J6" s="439"/>
      <c r="K6" s="439"/>
      <c r="L6" s="440"/>
      <c r="M6" s="370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286" t="s">
        <v>513</v>
      </c>
      <c r="G7" s="160"/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252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252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150"/>
      <c r="J8" s="150"/>
      <c r="K8" s="150"/>
      <c r="L8" s="150"/>
      <c r="M8" s="150">
        <f>M7/12/5</f>
        <v>4.1666666666666661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164"/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/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425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>
        <v>1</v>
      </c>
      <c r="B13" s="183">
        <v>1</v>
      </c>
      <c r="C13" s="240" t="s">
        <v>232</v>
      </c>
      <c r="D13" s="366" t="s">
        <v>894</v>
      </c>
      <c r="E13" s="384" t="s">
        <v>883</v>
      </c>
      <c r="F13" s="367" t="s">
        <v>884</v>
      </c>
      <c r="G13" s="367" t="s">
        <v>885</v>
      </c>
      <c r="H13" s="361">
        <v>59.6</v>
      </c>
      <c r="I13" s="362">
        <v>2</v>
      </c>
      <c r="J13" s="362"/>
      <c r="K13" s="362"/>
      <c r="L13" s="382">
        <v>4</v>
      </c>
      <c r="M13" s="283">
        <f>(I13*$M$8*12)+(K13*0.8*12)+L13</f>
        <v>103.99999999999999</v>
      </c>
      <c r="N13" s="256">
        <f>(H13*M13)/12</f>
        <v>516.5333333333333</v>
      </c>
      <c r="O13" s="321">
        <v>100</v>
      </c>
      <c r="P13" s="257">
        <f>N13/O13</f>
        <v>5.1653333333333329</v>
      </c>
      <c r="Q13" s="280"/>
      <c r="R13" s="280"/>
      <c r="S13" s="254"/>
      <c r="T13" s="253">
        <f>H13/O13*$O$7</f>
        <v>9.3422999999999998</v>
      </c>
      <c r="U13" s="281">
        <f>IF(VLOOKUP($G13,'KALK_grund__GR-_LOS_3'!$B$27:$C$30,1)=$G13,VLOOKUP($G13,'KALK_grund__GR-_LOS_3'!$B$27:$C$30,2),0)</f>
        <v>30</v>
      </c>
      <c r="V13" s="257">
        <f>H13/U13</f>
        <v>1.9866666666666668</v>
      </c>
      <c r="W13" s="258">
        <f>V13*$W$7</f>
        <v>29.8</v>
      </c>
      <c r="X13" s="364" t="s">
        <v>946</v>
      </c>
      <c r="Y13" s="269"/>
    </row>
    <row r="14" spans="1:25" x14ac:dyDescent="0.2">
      <c r="A14" s="149">
        <v>1</v>
      </c>
      <c r="B14" s="183">
        <v>2</v>
      </c>
      <c r="C14" s="240" t="s">
        <v>232</v>
      </c>
      <c r="D14" s="366" t="s">
        <v>540</v>
      </c>
      <c r="E14" s="384" t="s">
        <v>886</v>
      </c>
      <c r="F14" s="367" t="s">
        <v>272</v>
      </c>
      <c r="G14" s="367" t="s">
        <v>885</v>
      </c>
      <c r="H14" s="361">
        <v>15</v>
      </c>
      <c r="I14" s="362">
        <v>2</v>
      </c>
      <c r="J14" s="362"/>
      <c r="K14" s="362"/>
      <c r="L14" s="382">
        <v>4</v>
      </c>
      <c r="M14" s="283">
        <f t="shared" ref="M14:M24" si="0">(I14*$M$8*12)+(K14*0.8*12)+L14</f>
        <v>103.99999999999999</v>
      </c>
      <c r="N14" s="256">
        <f t="shared" ref="N14:N24" si="1">(H14*M14)/12</f>
        <v>129.99999999999997</v>
      </c>
      <c r="O14" s="321">
        <v>100</v>
      </c>
      <c r="P14" s="257">
        <f t="shared" ref="P14:P24" si="2">N14/O14</f>
        <v>1.2999999999999998</v>
      </c>
      <c r="Q14" s="280"/>
      <c r="R14" s="280"/>
      <c r="S14" s="254"/>
      <c r="T14" s="253">
        <f t="shared" ref="T14:T24" si="3">H14/O14*$O$7</f>
        <v>2.3512499999999998</v>
      </c>
      <c r="U14" s="281">
        <f>IF(VLOOKUP($G14,'KALK_grund__GR-_LOS_3'!$B$27:$C$30,1)=$G14,VLOOKUP($G14,'KALK_grund__GR-_LOS_3'!$B$27:$C$30,2),0)</f>
        <v>30</v>
      </c>
      <c r="V14" s="257">
        <f t="shared" ref="V14:V24" si="4">H14/U14</f>
        <v>0.5</v>
      </c>
      <c r="W14" s="258">
        <f t="shared" ref="W14:W24" si="5">V14*$W$7</f>
        <v>7.5</v>
      </c>
      <c r="X14" s="364" t="s">
        <v>946</v>
      </c>
      <c r="Y14" s="314"/>
    </row>
    <row r="15" spans="1:25" x14ac:dyDescent="0.2">
      <c r="A15" s="149">
        <v>1</v>
      </c>
      <c r="B15" s="183">
        <v>3</v>
      </c>
      <c r="C15" s="240" t="s">
        <v>232</v>
      </c>
      <c r="D15" s="366" t="s">
        <v>218</v>
      </c>
      <c r="E15" s="384" t="s">
        <v>887</v>
      </c>
      <c r="F15" s="367" t="s">
        <v>895</v>
      </c>
      <c r="G15" s="367" t="s">
        <v>885</v>
      </c>
      <c r="H15" s="361">
        <v>23.2</v>
      </c>
      <c r="I15" s="362">
        <v>2</v>
      </c>
      <c r="J15" s="362"/>
      <c r="K15" s="362"/>
      <c r="L15" s="382">
        <v>4</v>
      </c>
      <c r="M15" s="283">
        <f t="shared" si="0"/>
        <v>103.99999999999999</v>
      </c>
      <c r="N15" s="256">
        <f t="shared" si="1"/>
        <v>201.06666666666663</v>
      </c>
      <c r="O15" s="321">
        <v>100</v>
      </c>
      <c r="P15" s="257">
        <f t="shared" si="2"/>
        <v>2.0106666666666664</v>
      </c>
      <c r="Q15" s="280"/>
      <c r="R15" s="280"/>
      <c r="S15" s="254"/>
      <c r="T15" s="253">
        <f t="shared" si="3"/>
        <v>3.6366000000000001</v>
      </c>
      <c r="U15" s="281">
        <f>IF(VLOOKUP($G15,'KALK_grund__GR-_LOS_3'!$B$27:$C$30,1)=$G15,VLOOKUP($G15,'KALK_grund__GR-_LOS_3'!$B$27:$C$30,2),0)</f>
        <v>30</v>
      </c>
      <c r="V15" s="257">
        <f t="shared" si="4"/>
        <v>0.77333333333333332</v>
      </c>
      <c r="W15" s="258">
        <f t="shared" si="5"/>
        <v>11.6</v>
      </c>
      <c r="X15" s="364" t="s">
        <v>946</v>
      </c>
      <c r="Y15" s="314"/>
    </row>
    <row r="16" spans="1:25" x14ac:dyDescent="0.2">
      <c r="A16" s="149">
        <v>1</v>
      </c>
      <c r="B16" s="183">
        <v>4</v>
      </c>
      <c r="C16" s="240" t="s">
        <v>232</v>
      </c>
      <c r="D16" s="366" t="s">
        <v>218</v>
      </c>
      <c r="E16" s="384" t="s">
        <v>888</v>
      </c>
      <c r="F16" s="367" t="s">
        <v>243</v>
      </c>
      <c r="G16" s="367" t="s">
        <v>885</v>
      </c>
      <c r="H16" s="361">
        <v>5</v>
      </c>
      <c r="I16" s="362">
        <v>2</v>
      </c>
      <c r="J16" s="362"/>
      <c r="K16" s="362"/>
      <c r="L16" s="382">
        <v>4</v>
      </c>
      <c r="M16" s="283">
        <f t="shared" si="0"/>
        <v>103.99999999999999</v>
      </c>
      <c r="N16" s="256">
        <f t="shared" si="1"/>
        <v>43.333333333333321</v>
      </c>
      <c r="O16" s="321">
        <v>100</v>
      </c>
      <c r="P16" s="257">
        <f t="shared" si="2"/>
        <v>0.43333333333333324</v>
      </c>
      <c r="Q16" s="280"/>
      <c r="R16" s="280"/>
      <c r="S16" s="254"/>
      <c r="T16" s="253">
        <f t="shared" si="3"/>
        <v>0.78375000000000006</v>
      </c>
      <c r="U16" s="281">
        <f>IF(VLOOKUP($G16,'KALK_grund__GR-_LOS_3'!$B$27:$C$30,1)=$G16,VLOOKUP($G16,'KALK_grund__GR-_LOS_3'!$B$27:$C$30,2),0)</f>
        <v>30</v>
      </c>
      <c r="V16" s="257">
        <f t="shared" si="4"/>
        <v>0.16666666666666666</v>
      </c>
      <c r="W16" s="258">
        <f t="shared" si="5"/>
        <v>2.5</v>
      </c>
      <c r="X16" s="364" t="s">
        <v>946</v>
      </c>
      <c r="Y16" s="314"/>
    </row>
    <row r="17" spans="1:25" x14ac:dyDescent="0.2">
      <c r="A17" s="149">
        <v>1</v>
      </c>
      <c r="B17" s="183">
        <v>5</v>
      </c>
      <c r="C17" s="240" t="s">
        <v>232</v>
      </c>
      <c r="D17" s="366" t="s">
        <v>539</v>
      </c>
      <c r="E17" s="384" t="s">
        <v>889</v>
      </c>
      <c r="F17" s="367" t="s">
        <v>268</v>
      </c>
      <c r="G17" s="367" t="s">
        <v>885</v>
      </c>
      <c r="H17" s="361">
        <v>3.8</v>
      </c>
      <c r="I17" s="362">
        <v>2</v>
      </c>
      <c r="J17" s="362"/>
      <c r="K17" s="362"/>
      <c r="L17" s="382">
        <v>4</v>
      </c>
      <c r="M17" s="283">
        <f t="shared" si="0"/>
        <v>103.99999999999999</v>
      </c>
      <c r="N17" s="256">
        <f t="shared" si="1"/>
        <v>32.93333333333333</v>
      </c>
      <c r="O17" s="321">
        <v>100</v>
      </c>
      <c r="P17" s="257">
        <f t="shared" si="2"/>
        <v>0.32933333333333331</v>
      </c>
      <c r="Q17" s="280"/>
      <c r="R17" s="280"/>
      <c r="S17" s="254"/>
      <c r="T17" s="253">
        <f t="shared" si="3"/>
        <v>0.59565000000000001</v>
      </c>
      <c r="U17" s="281">
        <f>IF(VLOOKUP($G17,'KALK_grund__GR-_LOS_3'!$B$27:$C$30,1)=$G17,VLOOKUP($G17,'KALK_grund__GR-_LOS_3'!$B$27:$C$30,2),0)</f>
        <v>30</v>
      </c>
      <c r="V17" s="257">
        <f t="shared" si="4"/>
        <v>0.12666666666666665</v>
      </c>
      <c r="W17" s="258">
        <f t="shared" si="5"/>
        <v>1.8999999999999997</v>
      </c>
      <c r="X17" s="364" t="s">
        <v>946</v>
      </c>
      <c r="Y17" s="314"/>
    </row>
    <row r="18" spans="1:25" x14ac:dyDescent="0.2">
      <c r="A18" s="149">
        <v>1</v>
      </c>
      <c r="B18" s="183">
        <v>6</v>
      </c>
      <c r="C18" s="240" t="s">
        <v>232</v>
      </c>
      <c r="D18" s="366" t="s">
        <v>230</v>
      </c>
      <c r="E18" s="384" t="s">
        <v>890</v>
      </c>
      <c r="F18" s="367" t="s">
        <v>241</v>
      </c>
      <c r="G18" s="367" t="s">
        <v>173</v>
      </c>
      <c r="H18" s="361">
        <v>4.0999999999999996</v>
      </c>
      <c r="I18" s="362">
        <v>2</v>
      </c>
      <c r="J18" s="362"/>
      <c r="K18" s="362"/>
      <c r="L18" s="382">
        <v>4</v>
      </c>
      <c r="M18" s="283">
        <f t="shared" si="0"/>
        <v>103.99999999999999</v>
      </c>
      <c r="N18" s="256">
        <f t="shared" si="1"/>
        <v>35.533333333333324</v>
      </c>
      <c r="O18" s="321">
        <v>100</v>
      </c>
      <c r="P18" s="257">
        <f t="shared" si="2"/>
        <v>0.35533333333333322</v>
      </c>
      <c r="Q18" s="280"/>
      <c r="R18" s="280"/>
      <c r="S18" s="254"/>
      <c r="T18" s="253">
        <f t="shared" si="3"/>
        <v>0.642675</v>
      </c>
      <c r="U18" s="281">
        <f>IF(VLOOKUP($G18,'KALK_grund__GR-_LOS_3'!$B$27:$C$30,1)=$G18,VLOOKUP($G18,'KALK_grund__GR-_LOS_3'!$B$27:$C$30,2),0)</f>
        <v>30</v>
      </c>
      <c r="V18" s="257">
        <f t="shared" si="4"/>
        <v>0.13666666666666666</v>
      </c>
      <c r="W18" s="258">
        <f t="shared" si="5"/>
        <v>2.0499999999999998</v>
      </c>
      <c r="X18" s="364" t="s">
        <v>946</v>
      </c>
      <c r="Y18" s="314"/>
    </row>
    <row r="19" spans="1:25" x14ac:dyDescent="0.2">
      <c r="A19" s="149">
        <v>1</v>
      </c>
      <c r="B19" s="183">
        <v>7</v>
      </c>
      <c r="C19" s="240" t="s">
        <v>232</v>
      </c>
      <c r="D19" s="366" t="s">
        <v>540</v>
      </c>
      <c r="E19" s="384" t="s">
        <v>891</v>
      </c>
      <c r="F19" s="367" t="s">
        <v>896</v>
      </c>
      <c r="G19" s="367" t="s">
        <v>173</v>
      </c>
      <c r="H19" s="361">
        <v>2.4</v>
      </c>
      <c r="I19" s="362">
        <v>2</v>
      </c>
      <c r="J19" s="362"/>
      <c r="K19" s="362"/>
      <c r="L19" s="382">
        <v>4</v>
      </c>
      <c r="M19" s="283">
        <f t="shared" si="0"/>
        <v>103.99999999999999</v>
      </c>
      <c r="N19" s="256">
        <f t="shared" si="1"/>
        <v>20.799999999999997</v>
      </c>
      <c r="O19" s="321">
        <v>100</v>
      </c>
      <c r="P19" s="257">
        <f t="shared" si="2"/>
        <v>0.20799999999999996</v>
      </c>
      <c r="Q19" s="280"/>
      <c r="R19" s="280"/>
      <c r="S19" s="254"/>
      <c r="T19" s="253">
        <f t="shared" si="3"/>
        <v>0.37620000000000003</v>
      </c>
      <c r="U19" s="281">
        <f>IF(VLOOKUP($G19,'KALK_grund__GR-_LOS_3'!$B$27:$C$30,1)=$G19,VLOOKUP($G19,'KALK_grund__GR-_LOS_3'!$B$27:$C$30,2),0)</f>
        <v>30</v>
      </c>
      <c r="V19" s="257">
        <f t="shared" si="4"/>
        <v>0.08</v>
      </c>
      <c r="W19" s="258">
        <f t="shared" si="5"/>
        <v>1.2</v>
      </c>
      <c r="X19" s="364" t="s">
        <v>946</v>
      </c>
      <c r="Y19" s="314"/>
    </row>
    <row r="20" spans="1:25" x14ac:dyDescent="0.2">
      <c r="A20" s="149">
        <v>1</v>
      </c>
      <c r="B20" s="183">
        <v>8</v>
      </c>
      <c r="C20" s="240" t="s">
        <v>232</v>
      </c>
      <c r="D20" s="366" t="s">
        <v>894</v>
      </c>
      <c r="E20" s="384" t="s">
        <v>892</v>
      </c>
      <c r="F20" s="367" t="s">
        <v>897</v>
      </c>
      <c r="G20" s="367" t="s">
        <v>885</v>
      </c>
      <c r="H20" s="361">
        <v>36.4</v>
      </c>
      <c r="I20" s="362">
        <v>2</v>
      </c>
      <c r="J20" s="362"/>
      <c r="K20" s="362"/>
      <c r="L20" s="382">
        <v>4</v>
      </c>
      <c r="M20" s="283">
        <f t="shared" si="0"/>
        <v>103.99999999999999</v>
      </c>
      <c r="N20" s="256">
        <f t="shared" si="1"/>
        <v>315.46666666666664</v>
      </c>
      <c r="O20" s="321">
        <v>100</v>
      </c>
      <c r="P20" s="257">
        <f t="shared" si="2"/>
        <v>3.1546666666666665</v>
      </c>
      <c r="Q20" s="280"/>
      <c r="R20" s="280"/>
      <c r="S20" s="254"/>
      <c r="T20" s="253">
        <f t="shared" si="3"/>
        <v>5.7057000000000002</v>
      </c>
      <c r="U20" s="281">
        <f>IF(VLOOKUP($G20,'KALK_grund__GR-_LOS_3'!$B$27:$C$30,1)=$G20,VLOOKUP($G20,'KALK_grund__GR-_LOS_3'!$B$27:$C$30,2),0)</f>
        <v>30</v>
      </c>
      <c r="V20" s="257">
        <f t="shared" si="4"/>
        <v>1.2133333333333334</v>
      </c>
      <c r="W20" s="258">
        <f t="shared" si="5"/>
        <v>18.2</v>
      </c>
      <c r="X20" s="364" t="s">
        <v>946</v>
      </c>
      <c r="Y20" s="314"/>
    </row>
    <row r="21" spans="1:25" x14ac:dyDescent="0.2">
      <c r="A21" s="149">
        <v>1</v>
      </c>
      <c r="B21" s="183">
        <v>9</v>
      </c>
      <c r="C21" s="240" t="s">
        <v>232</v>
      </c>
      <c r="D21" s="366" t="s">
        <v>894</v>
      </c>
      <c r="E21" s="384" t="s">
        <v>893</v>
      </c>
      <c r="F21" s="367" t="s">
        <v>897</v>
      </c>
      <c r="G21" s="367" t="s">
        <v>885</v>
      </c>
      <c r="H21" s="361">
        <v>17</v>
      </c>
      <c r="I21" s="362">
        <v>2</v>
      </c>
      <c r="J21" s="362"/>
      <c r="K21" s="362"/>
      <c r="L21" s="382">
        <v>4</v>
      </c>
      <c r="M21" s="283">
        <f t="shared" si="0"/>
        <v>103.99999999999999</v>
      </c>
      <c r="N21" s="256">
        <f t="shared" si="1"/>
        <v>147.33333333333331</v>
      </c>
      <c r="O21" s="321">
        <v>100</v>
      </c>
      <c r="P21" s="257">
        <f t="shared" si="2"/>
        <v>1.4733333333333332</v>
      </c>
      <c r="Q21" s="280"/>
      <c r="R21" s="280"/>
      <c r="S21" s="254"/>
      <c r="T21" s="253">
        <f t="shared" si="3"/>
        <v>2.6647500000000002</v>
      </c>
      <c r="U21" s="281">
        <f>IF(VLOOKUP($G21,'KALK_grund__GR-_LOS_3'!$B$27:$C$30,1)=$G21,VLOOKUP($G21,'KALK_grund__GR-_LOS_3'!$B$27:$C$30,2),0)</f>
        <v>30</v>
      </c>
      <c r="V21" s="257">
        <f t="shared" si="4"/>
        <v>0.56666666666666665</v>
      </c>
      <c r="W21" s="258">
        <f t="shared" si="5"/>
        <v>8.5</v>
      </c>
      <c r="X21" s="364" t="s">
        <v>946</v>
      </c>
      <c r="Y21" s="314"/>
    </row>
    <row r="22" spans="1:25" x14ac:dyDescent="0.2">
      <c r="A22" s="149">
        <v>1</v>
      </c>
      <c r="B22" s="183">
        <v>10</v>
      </c>
      <c r="C22" s="240" t="s">
        <v>232</v>
      </c>
      <c r="D22" s="366" t="s">
        <v>901</v>
      </c>
      <c r="E22" s="384"/>
      <c r="F22" s="367" t="s">
        <v>898</v>
      </c>
      <c r="G22" s="367" t="s">
        <v>885</v>
      </c>
      <c r="H22" s="361">
        <v>4</v>
      </c>
      <c r="I22" s="362"/>
      <c r="J22" s="362"/>
      <c r="K22" s="362"/>
      <c r="L22" s="385">
        <v>2</v>
      </c>
      <c r="M22" s="283">
        <f t="shared" si="0"/>
        <v>2</v>
      </c>
      <c r="N22" s="256">
        <f t="shared" si="1"/>
        <v>0.66666666666666663</v>
      </c>
      <c r="O22" s="321">
        <v>100</v>
      </c>
      <c r="P22" s="257">
        <f t="shared" si="2"/>
        <v>6.6666666666666662E-3</v>
      </c>
      <c r="Q22" s="280"/>
      <c r="R22" s="280"/>
      <c r="S22" s="254"/>
      <c r="T22" s="253">
        <f t="shared" si="3"/>
        <v>0.627</v>
      </c>
      <c r="U22" s="281">
        <f>IF(VLOOKUP($G22,'KALK_grund__GR-_LOS_3'!$B$27:$C$30,1)=$G22,VLOOKUP($G22,'KALK_grund__GR-_LOS_3'!$B$27:$C$30,2),0)</f>
        <v>30</v>
      </c>
      <c r="V22" s="257">
        <f t="shared" si="4"/>
        <v>0.13333333333333333</v>
      </c>
      <c r="W22" s="258">
        <f t="shared" si="5"/>
        <v>2</v>
      </c>
      <c r="X22" s="364" t="s">
        <v>946</v>
      </c>
      <c r="Y22" s="314"/>
    </row>
    <row r="23" spans="1:25" x14ac:dyDescent="0.2">
      <c r="A23" s="149">
        <v>1</v>
      </c>
      <c r="B23" s="183">
        <v>11</v>
      </c>
      <c r="C23" s="240" t="s">
        <v>232</v>
      </c>
      <c r="D23" s="366" t="s">
        <v>902</v>
      </c>
      <c r="E23" s="384"/>
      <c r="F23" s="367" t="s">
        <v>899</v>
      </c>
      <c r="G23" s="367" t="s">
        <v>885</v>
      </c>
      <c r="H23" s="361">
        <v>4</v>
      </c>
      <c r="I23" s="362">
        <v>2</v>
      </c>
      <c r="J23" s="362"/>
      <c r="K23" s="362"/>
      <c r="L23" s="382">
        <v>4</v>
      </c>
      <c r="M23" s="283">
        <f t="shared" si="0"/>
        <v>103.99999999999999</v>
      </c>
      <c r="N23" s="256">
        <f t="shared" si="1"/>
        <v>34.666666666666664</v>
      </c>
      <c r="O23" s="321">
        <v>100</v>
      </c>
      <c r="P23" s="257">
        <f t="shared" si="2"/>
        <v>0.34666666666666662</v>
      </c>
      <c r="Q23" s="280"/>
      <c r="R23" s="280"/>
      <c r="S23" s="254"/>
      <c r="T23" s="253">
        <f t="shared" si="3"/>
        <v>0.627</v>
      </c>
      <c r="U23" s="281">
        <f>IF(VLOOKUP($G23,'KALK_grund__GR-_LOS_3'!$B$27:$C$30,1)=$G23,VLOOKUP($G23,'KALK_grund__GR-_LOS_3'!$B$27:$C$30,2),0)</f>
        <v>30</v>
      </c>
      <c r="V23" s="257">
        <f t="shared" si="4"/>
        <v>0.13333333333333333</v>
      </c>
      <c r="W23" s="258">
        <f t="shared" si="5"/>
        <v>2</v>
      </c>
      <c r="X23" s="364" t="s">
        <v>946</v>
      </c>
      <c r="Y23" s="314"/>
    </row>
    <row r="24" spans="1:25" x14ac:dyDescent="0.2">
      <c r="A24" s="149">
        <v>1</v>
      </c>
      <c r="B24" s="183">
        <v>12</v>
      </c>
      <c r="C24" s="240" t="s">
        <v>900</v>
      </c>
      <c r="D24" s="366" t="s">
        <v>894</v>
      </c>
      <c r="E24" s="386" t="s">
        <v>903</v>
      </c>
      <c r="F24" s="367" t="s">
        <v>897</v>
      </c>
      <c r="G24" s="367" t="s">
        <v>904</v>
      </c>
      <c r="H24" s="361">
        <v>32.5</v>
      </c>
      <c r="I24" s="362">
        <v>2</v>
      </c>
      <c r="J24" s="362"/>
      <c r="K24" s="362"/>
      <c r="L24" s="382">
        <v>4</v>
      </c>
      <c r="M24" s="283">
        <f t="shared" si="0"/>
        <v>103.99999999999999</v>
      </c>
      <c r="N24" s="256">
        <f t="shared" si="1"/>
        <v>281.66666666666663</v>
      </c>
      <c r="O24" s="321">
        <v>100</v>
      </c>
      <c r="P24" s="257">
        <f t="shared" si="2"/>
        <v>2.8166666666666664</v>
      </c>
      <c r="Q24" s="280"/>
      <c r="R24" s="280"/>
      <c r="S24" s="254"/>
      <c r="T24" s="253">
        <f t="shared" si="3"/>
        <v>5.0943750000000003</v>
      </c>
      <c r="U24" s="281">
        <f>IF(VLOOKUP($G24,'KALK_grund__GR-_LOS_3'!$B$27:$C$30,1)=$G24,VLOOKUP($G24,'KALK_grund__GR-_LOS_3'!$B$27:$C$30,2),0)</f>
        <v>30</v>
      </c>
      <c r="V24" s="257">
        <f t="shared" si="4"/>
        <v>1.0833333333333333</v>
      </c>
      <c r="W24" s="258">
        <f t="shared" si="5"/>
        <v>16.25</v>
      </c>
      <c r="X24" s="364" t="s">
        <v>946</v>
      </c>
      <c r="Y24" s="314"/>
    </row>
    <row r="25" spans="1:25" x14ac:dyDescent="0.2">
      <c r="A25" s="149"/>
      <c r="B25" s="183">
        <v>13</v>
      </c>
      <c r="C25" s="240" t="s">
        <v>900</v>
      </c>
      <c r="D25" s="366" t="s">
        <v>894</v>
      </c>
      <c r="E25" s="386" t="s">
        <v>905</v>
      </c>
      <c r="F25" s="367" t="s">
        <v>915</v>
      </c>
      <c r="G25" s="367" t="s">
        <v>904</v>
      </c>
      <c r="H25" s="361">
        <v>60.2</v>
      </c>
      <c r="I25" s="362">
        <v>2</v>
      </c>
      <c r="J25" s="362"/>
      <c r="K25" s="362"/>
      <c r="L25" s="382">
        <v>4</v>
      </c>
      <c r="M25" s="283">
        <f t="shared" ref="M25:M27" si="6">(I25*$M$8*12)+(K25*0.8*12)+L25</f>
        <v>103.99999999999999</v>
      </c>
      <c r="N25" s="256">
        <f t="shared" ref="N25:N27" si="7">(H25*M25)/12</f>
        <v>521.73333333333323</v>
      </c>
      <c r="O25" s="321">
        <v>100</v>
      </c>
      <c r="P25" s="257">
        <f t="shared" ref="P25:P27" si="8">N25/O25</f>
        <v>5.2173333333333325</v>
      </c>
      <c r="Q25" s="280"/>
      <c r="R25" s="280"/>
      <c r="S25" s="254"/>
      <c r="T25" s="253">
        <f t="shared" ref="T25:T27" si="9">H25/O25*$O$7</f>
        <v>9.4363500000000009</v>
      </c>
      <c r="U25" s="281">
        <f>IF(VLOOKUP($G25,'KALK_grund__GR-_LOS_3'!$B$27:$C$30,1)=$G25,VLOOKUP($G25,'KALK_grund__GR-_LOS_3'!$B$27:$C$30,2),0)</f>
        <v>30</v>
      </c>
      <c r="V25" s="257">
        <f t="shared" ref="V25:V27" si="10">H25/U25</f>
        <v>2.0066666666666668</v>
      </c>
      <c r="W25" s="258">
        <f t="shared" ref="W25:W27" si="11">V25*$W$7</f>
        <v>30.1</v>
      </c>
      <c r="X25" s="364" t="s">
        <v>946</v>
      </c>
      <c r="Y25" s="314"/>
    </row>
    <row r="26" spans="1:25" x14ac:dyDescent="0.2">
      <c r="A26" s="149"/>
      <c r="B26" s="183">
        <v>14</v>
      </c>
      <c r="C26" s="240" t="s">
        <v>900</v>
      </c>
      <c r="D26" s="366" t="s">
        <v>894</v>
      </c>
      <c r="E26" s="386" t="s">
        <v>906</v>
      </c>
      <c r="F26" s="367" t="s">
        <v>916</v>
      </c>
      <c r="G26" s="367" t="s">
        <v>904</v>
      </c>
      <c r="H26" s="361">
        <v>29.6</v>
      </c>
      <c r="I26" s="362">
        <v>2</v>
      </c>
      <c r="J26" s="362"/>
      <c r="K26" s="362"/>
      <c r="L26" s="382">
        <v>4</v>
      </c>
      <c r="M26" s="283">
        <f t="shared" si="6"/>
        <v>103.99999999999999</v>
      </c>
      <c r="N26" s="256">
        <f t="shared" si="7"/>
        <v>256.5333333333333</v>
      </c>
      <c r="O26" s="321">
        <v>100</v>
      </c>
      <c r="P26" s="257">
        <f t="shared" si="8"/>
        <v>2.5653333333333332</v>
      </c>
      <c r="Q26" s="280"/>
      <c r="R26" s="280"/>
      <c r="S26" s="254"/>
      <c r="T26" s="253">
        <f t="shared" si="9"/>
        <v>4.639800000000001</v>
      </c>
      <c r="U26" s="281">
        <f>IF(VLOOKUP($G26,'KALK_grund__GR-_LOS_3'!$B$27:$C$30,1)=$G26,VLOOKUP($G26,'KALK_grund__GR-_LOS_3'!$B$27:$C$30,2),0)</f>
        <v>30</v>
      </c>
      <c r="V26" s="257">
        <f t="shared" si="10"/>
        <v>0.98666666666666669</v>
      </c>
      <c r="W26" s="258">
        <f t="shared" si="11"/>
        <v>14.8</v>
      </c>
      <c r="X26" s="364" t="s">
        <v>946</v>
      </c>
      <c r="Y26" s="314"/>
    </row>
    <row r="27" spans="1:25" x14ac:dyDescent="0.2">
      <c r="A27" s="149"/>
      <c r="B27" s="183">
        <v>15</v>
      </c>
      <c r="C27" s="240" t="s">
        <v>900</v>
      </c>
      <c r="D27" s="366" t="s">
        <v>894</v>
      </c>
      <c r="E27" s="386" t="s">
        <v>907</v>
      </c>
      <c r="F27" s="367" t="s">
        <v>917</v>
      </c>
      <c r="G27" s="367" t="s">
        <v>904</v>
      </c>
      <c r="H27" s="361">
        <v>51.8</v>
      </c>
      <c r="I27" s="362">
        <v>2</v>
      </c>
      <c r="J27" s="362"/>
      <c r="K27" s="362"/>
      <c r="L27" s="382">
        <v>4</v>
      </c>
      <c r="M27" s="283">
        <f t="shared" si="6"/>
        <v>103.99999999999999</v>
      </c>
      <c r="N27" s="256">
        <f t="shared" si="7"/>
        <v>448.93333333333322</v>
      </c>
      <c r="O27" s="321">
        <v>100</v>
      </c>
      <c r="P27" s="257">
        <f t="shared" si="8"/>
        <v>4.4893333333333318</v>
      </c>
      <c r="Q27" s="280"/>
      <c r="R27" s="280"/>
      <c r="S27" s="254"/>
      <c r="T27" s="253">
        <f t="shared" si="9"/>
        <v>8.11965</v>
      </c>
      <c r="U27" s="281">
        <f>IF(VLOOKUP($G27,'KALK_grund__GR-_LOS_3'!$B$27:$C$30,1)=$G27,VLOOKUP($G27,'KALK_grund__GR-_LOS_3'!$B$27:$C$30,2),0)</f>
        <v>30</v>
      </c>
      <c r="V27" s="257">
        <f t="shared" si="10"/>
        <v>1.7266666666666666</v>
      </c>
      <c r="W27" s="258">
        <f t="shared" si="11"/>
        <v>25.9</v>
      </c>
      <c r="X27" s="364" t="s">
        <v>946</v>
      </c>
      <c r="Y27" s="314"/>
    </row>
    <row r="28" spans="1:25" x14ac:dyDescent="0.2">
      <c r="A28" s="149">
        <v>1</v>
      </c>
      <c r="B28" s="183">
        <v>16</v>
      </c>
      <c r="C28" s="240" t="s">
        <v>900</v>
      </c>
      <c r="D28" s="366" t="s">
        <v>230</v>
      </c>
      <c r="E28" s="384" t="s">
        <v>890</v>
      </c>
      <c r="F28" s="367" t="s">
        <v>245</v>
      </c>
      <c r="G28" s="367" t="s">
        <v>173</v>
      </c>
      <c r="H28" s="361">
        <v>4.2</v>
      </c>
      <c r="I28" s="362">
        <v>2</v>
      </c>
      <c r="J28" s="362"/>
      <c r="K28" s="362"/>
      <c r="L28" s="382">
        <v>4</v>
      </c>
      <c r="M28" s="283">
        <f t="shared" ref="M28:M30" si="12">(I28*$M$8*12)+(K28*0.8*12)+L28</f>
        <v>103.99999999999999</v>
      </c>
      <c r="N28" s="256">
        <f t="shared" ref="N28:N30" si="13">(H28*M28)/12</f>
        <v>36.4</v>
      </c>
      <c r="O28" s="321">
        <v>100</v>
      </c>
      <c r="P28" s="257">
        <f t="shared" ref="P28:P30" si="14">N28/O28</f>
        <v>0.36399999999999999</v>
      </c>
      <c r="Q28" s="280"/>
      <c r="R28" s="280"/>
      <c r="S28" s="254"/>
      <c r="T28" s="253">
        <f t="shared" ref="T28:T30" si="15">H28/O28*$O$7</f>
        <v>0.6583500000000001</v>
      </c>
      <c r="U28" s="281">
        <f>IF(VLOOKUP($G28,'KALK_grund__GR-_LOS_3'!$B$27:$C$30,1)=$G28,VLOOKUP($G28,'KALK_grund__GR-_LOS_3'!$B$27:$C$30,2),0)</f>
        <v>30</v>
      </c>
      <c r="V28" s="257">
        <f t="shared" ref="V28:V30" si="16">H28/U28</f>
        <v>0.14000000000000001</v>
      </c>
      <c r="W28" s="258">
        <f t="shared" ref="W28:W30" si="17">V28*$W$7</f>
        <v>2.1</v>
      </c>
      <c r="X28" s="364" t="s">
        <v>946</v>
      </c>
      <c r="Y28" s="314"/>
    </row>
    <row r="29" spans="1:25" x14ac:dyDescent="0.2">
      <c r="A29" s="149">
        <v>1</v>
      </c>
      <c r="B29" s="183">
        <v>11</v>
      </c>
      <c r="C29" s="240" t="s">
        <v>232</v>
      </c>
      <c r="D29" s="366" t="s">
        <v>902</v>
      </c>
      <c r="E29" s="384"/>
      <c r="F29" s="367" t="s">
        <v>899</v>
      </c>
      <c r="G29" s="367" t="s">
        <v>885</v>
      </c>
      <c r="H29" s="361">
        <v>4</v>
      </c>
      <c r="I29" s="362">
        <v>2</v>
      </c>
      <c r="J29" s="362"/>
      <c r="K29" s="362"/>
      <c r="L29" s="382">
        <v>4</v>
      </c>
      <c r="M29" s="283">
        <f t="shared" si="12"/>
        <v>103.99999999999999</v>
      </c>
      <c r="N29" s="256">
        <f t="shared" si="13"/>
        <v>34.666666666666664</v>
      </c>
      <c r="O29" s="321">
        <v>100</v>
      </c>
      <c r="P29" s="257">
        <f t="shared" si="14"/>
        <v>0.34666666666666662</v>
      </c>
      <c r="Q29" s="280"/>
      <c r="R29" s="280"/>
      <c r="S29" s="254"/>
      <c r="T29" s="253">
        <f t="shared" si="15"/>
        <v>0.627</v>
      </c>
      <c r="U29" s="281">
        <f>IF(VLOOKUP($G29,'KALK_grund__GR-_LOS_3'!$B$27:$C$30,1)=$G29,VLOOKUP($G29,'KALK_grund__GR-_LOS_3'!$B$27:$C$30,2),0)</f>
        <v>30</v>
      </c>
      <c r="V29" s="257">
        <f t="shared" si="16"/>
        <v>0.13333333333333333</v>
      </c>
      <c r="W29" s="258">
        <f t="shared" si="17"/>
        <v>2</v>
      </c>
      <c r="X29" s="364" t="s">
        <v>946</v>
      </c>
      <c r="Y29" s="314"/>
    </row>
    <row r="30" spans="1:25" x14ac:dyDescent="0.2">
      <c r="A30" s="149"/>
      <c r="B30" s="183">
        <v>17</v>
      </c>
      <c r="C30" s="240" t="s">
        <v>908</v>
      </c>
      <c r="D30" s="366" t="s">
        <v>894</v>
      </c>
      <c r="E30" s="386" t="s">
        <v>909</v>
      </c>
      <c r="F30" s="367" t="s">
        <v>897</v>
      </c>
      <c r="G30" s="367" t="s">
        <v>904</v>
      </c>
      <c r="H30" s="361">
        <v>33.200000000000003</v>
      </c>
      <c r="I30" s="362">
        <v>2</v>
      </c>
      <c r="J30" s="362"/>
      <c r="K30" s="362"/>
      <c r="L30" s="382">
        <v>4</v>
      </c>
      <c r="M30" s="283">
        <f t="shared" si="12"/>
        <v>103.99999999999999</v>
      </c>
      <c r="N30" s="256">
        <f t="shared" si="13"/>
        <v>287.73333333333329</v>
      </c>
      <c r="O30" s="321">
        <v>100</v>
      </c>
      <c r="P30" s="257">
        <f t="shared" si="14"/>
        <v>2.8773333333333331</v>
      </c>
      <c r="Q30" s="280"/>
      <c r="R30" s="280"/>
      <c r="S30" s="254"/>
      <c r="T30" s="253">
        <f t="shared" si="15"/>
        <v>5.2041000000000004</v>
      </c>
      <c r="U30" s="281">
        <f>IF(VLOOKUP($G30,'KALK_grund__GR-_LOS_3'!$B$27:$C$30,1)=$G30,VLOOKUP($G30,'KALK_grund__GR-_LOS_3'!$B$27:$C$30,2),0)</f>
        <v>30</v>
      </c>
      <c r="V30" s="257">
        <f t="shared" si="16"/>
        <v>1.1066666666666667</v>
      </c>
      <c r="W30" s="258">
        <f t="shared" si="17"/>
        <v>16.600000000000001</v>
      </c>
      <c r="X30" s="364" t="s">
        <v>946</v>
      </c>
      <c r="Y30" s="314"/>
    </row>
    <row r="31" spans="1:25" x14ac:dyDescent="0.2">
      <c r="A31" s="149"/>
      <c r="B31" s="183">
        <v>18</v>
      </c>
      <c r="C31" s="240" t="s">
        <v>908</v>
      </c>
      <c r="D31" s="366" t="s">
        <v>894</v>
      </c>
      <c r="E31" s="386" t="s">
        <v>910</v>
      </c>
      <c r="F31" s="367" t="s">
        <v>915</v>
      </c>
      <c r="G31" s="367" t="s">
        <v>904</v>
      </c>
      <c r="H31" s="361">
        <v>25.1</v>
      </c>
      <c r="I31" s="362">
        <v>2</v>
      </c>
      <c r="J31" s="362"/>
      <c r="K31" s="362"/>
      <c r="L31" s="382">
        <v>4</v>
      </c>
      <c r="M31" s="283">
        <f t="shared" ref="M31:M35" si="18">(I31*$M$8*12)+(K31*0.8*12)+L31</f>
        <v>103.99999999999999</v>
      </c>
      <c r="N31" s="256">
        <f t="shared" ref="N31:N35" si="19">(H31*M31)/12</f>
        <v>217.5333333333333</v>
      </c>
      <c r="O31" s="321">
        <v>100</v>
      </c>
      <c r="P31" s="257">
        <f t="shared" ref="P31:P35" si="20">N31/O31</f>
        <v>2.1753333333333331</v>
      </c>
      <c r="Q31" s="280"/>
      <c r="R31" s="280"/>
      <c r="S31" s="254"/>
      <c r="T31" s="253">
        <f t="shared" ref="T31:T35" si="21">H31/O31*$O$7</f>
        <v>3.9344250000000001</v>
      </c>
      <c r="U31" s="281">
        <f>IF(VLOOKUP($G31,'KALK_grund__GR-_LOS_3'!$B$27:$C$30,1)=$G31,VLOOKUP($G31,'KALK_grund__GR-_LOS_3'!$B$27:$C$30,2),0)</f>
        <v>30</v>
      </c>
      <c r="V31" s="257">
        <f t="shared" ref="V31:V35" si="22">H31/U31</f>
        <v>0.83666666666666667</v>
      </c>
      <c r="W31" s="258">
        <f t="shared" ref="W31:W35" si="23">V31*$W$7</f>
        <v>12.55</v>
      </c>
      <c r="X31" s="364" t="s">
        <v>946</v>
      </c>
      <c r="Y31" s="314"/>
    </row>
    <row r="32" spans="1:25" x14ac:dyDescent="0.2">
      <c r="A32" s="149"/>
      <c r="B32" s="183">
        <v>19</v>
      </c>
      <c r="C32" s="240" t="s">
        <v>908</v>
      </c>
      <c r="D32" s="366" t="s">
        <v>894</v>
      </c>
      <c r="E32" s="386" t="s">
        <v>911</v>
      </c>
      <c r="F32" s="367" t="s">
        <v>916</v>
      </c>
      <c r="G32" s="367" t="s">
        <v>904</v>
      </c>
      <c r="H32" s="361">
        <v>25.2</v>
      </c>
      <c r="I32" s="362">
        <v>2</v>
      </c>
      <c r="J32" s="362"/>
      <c r="K32" s="362"/>
      <c r="L32" s="382">
        <v>4</v>
      </c>
      <c r="M32" s="283">
        <f t="shared" si="18"/>
        <v>103.99999999999999</v>
      </c>
      <c r="N32" s="256">
        <f t="shared" si="19"/>
        <v>218.39999999999998</v>
      </c>
      <c r="O32" s="321">
        <v>100</v>
      </c>
      <c r="P32" s="257">
        <f t="shared" si="20"/>
        <v>2.1839999999999997</v>
      </c>
      <c r="Q32" s="280"/>
      <c r="R32" s="280"/>
      <c r="S32" s="254"/>
      <c r="T32" s="253">
        <f t="shared" si="21"/>
        <v>3.9501000000000004</v>
      </c>
      <c r="U32" s="281">
        <f>IF(VLOOKUP($G32,'KALK_grund__GR-_LOS_3'!$B$27:$C$30,1)=$G32,VLOOKUP($G32,'KALK_grund__GR-_LOS_3'!$B$27:$C$30,2),0)</f>
        <v>30</v>
      </c>
      <c r="V32" s="257">
        <f t="shared" si="22"/>
        <v>0.84</v>
      </c>
      <c r="W32" s="258">
        <f t="shared" si="23"/>
        <v>12.6</v>
      </c>
      <c r="X32" s="364" t="s">
        <v>946</v>
      </c>
      <c r="Y32" s="314"/>
    </row>
    <row r="33" spans="1:1020" x14ac:dyDescent="0.2">
      <c r="A33" s="149"/>
      <c r="B33" s="183">
        <v>20</v>
      </c>
      <c r="C33" s="240" t="s">
        <v>908</v>
      </c>
      <c r="D33" s="366" t="s">
        <v>894</v>
      </c>
      <c r="E33" s="386" t="s">
        <v>912</v>
      </c>
      <c r="F33" s="367" t="s">
        <v>917</v>
      </c>
      <c r="G33" s="367" t="s">
        <v>904</v>
      </c>
      <c r="H33" s="361">
        <v>22.4</v>
      </c>
      <c r="I33" s="362">
        <v>2</v>
      </c>
      <c r="J33" s="362"/>
      <c r="K33" s="362"/>
      <c r="L33" s="382">
        <v>4</v>
      </c>
      <c r="M33" s="283">
        <f t="shared" si="18"/>
        <v>103.99999999999999</v>
      </c>
      <c r="N33" s="256">
        <f t="shared" si="19"/>
        <v>194.1333333333333</v>
      </c>
      <c r="O33" s="321">
        <v>100</v>
      </c>
      <c r="P33" s="257">
        <f t="shared" si="20"/>
        <v>1.9413333333333329</v>
      </c>
      <c r="Q33" s="280"/>
      <c r="R33" s="280"/>
      <c r="S33" s="254"/>
      <c r="T33" s="253">
        <f t="shared" si="21"/>
        <v>3.5111999999999997</v>
      </c>
      <c r="U33" s="281">
        <f>IF(VLOOKUP($G33,'KALK_grund__GR-_LOS_3'!$B$27:$C$30,1)=$G33,VLOOKUP($G33,'KALK_grund__GR-_LOS_3'!$B$27:$C$30,2),0)</f>
        <v>30</v>
      </c>
      <c r="V33" s="257">
        <f t="shared" si="22"/>
        <v>0.74666666666666659</v>
      </c>
      <c r="W33" s="258">
        <f t="shared" si="23"/>
        <v>11.2</v>
      </c>
      <c r="X33" s="364" t="s">
        <v>946</v>
      </c>
      <c r="Y33" s="314"/>
    </row>
    <row r="34" spans="1:1020" x14ac:dyDescent="0.2">
      <c r="A34" s="149"/>
      <c r="B34" s="183">
        <v>21</v>
      </c>
      <c r="C34" s="240" t="s">
        <v>908</v>
      </c>
      <c r="D34" s="366" t="s">
        <v>894</v>
      </c>
      <c r="E34" s="386" t="s">
        <v>913</v>
      </c>
      <c r="F34" s="367" t="s">
        <v>918</v>
      </c>
      <c r="G34" s="367" t="s">
        <v>181</v>
      </c>
      <c r="H34" s="361">
        <v>21.8</v>
      </c>
      <c r="I34" s="362">
        <v>2</v>
      </c>
      <c r="J34" s="362"/>
      <c r="K34" s="362"/>
      <c r="L34" s="382">
        <v>4</v>
      </c>
      <c r="M34" s="283">
        <f t="shared" si="18"/>
        <v>103.99999999999999</v>
      </c>
      <c r="N34" s="256">
        <f t="shared" si="19"/>
        <v>188.93333333333331</v>
      </c>
      <c r="O34" s="321">
        <v>100</v>
      </c>
      <c r="P34" s="257">
        <f t="shared" si="20"/>
        <v>1.8893333333333331</v>
      </c>
      <c r="Q34" s="280"/>
      <c r="R34" s="280"/>
      <c r="S34" s="254"/>
      <c r="T34" s="253">
        <f t="shared" si="21"/>
        <v>3.4171500000000004</v>
      </c>
      <c r="U34" s="281">
        <f>IF(VLOOKUP($G34,'KALK_grund__GR-_LOS_3'!$B$27:$C$30,1)=$G34,VLOOKUP($G34,'KALK_grund__GR-_LOS_3'!$B$27:$C$30,2),0)</f>
        <v>30</v>
      </c>
      <c r="V34" s="257">
        <f t="shared" si="22"/>
        <v>0.72666666666666668</v>
      </c>
      <c r="W34" s="258">
        <f t="shared" si="23"/>
        <v>10.9</v>
      </c>
      <c r="X34" s="364" t="s">
        <v>946</v>
      </c>
      <c r="Y34" s="314"/>
    </row>
    <row r="35" spans="1:1020" x14ac:dyDescent="0.2">
      <c r="A35" s="149">
        <v>1</v>
      </c>
      <c r="B35" s="183">
        <v>22</v>
      </c>
      <c r="C35" s="240" t="s">
        <v>908</v>
      </c>
      <c r="D35" s="366" t="s">
        <v>894</v>
      </c>
      <c r="E35" s="386" t="s">
        <v>914</v>
      </c>
      <c r="F35" s="367" t="s">
        <v>919</v>
      </c>
      <c r="G35" s="367" t="s">
        <v>181</v>
      </c>
      <c r="H35" s="361">
        <v>21.7</v>
      </c>
      <c r="I35" s="362">
        <v>2</v>
      </c>
      <c r="J35" s="362"/>
      <c r="K35" s="362"/>
      <c r="L35" s="382">
        <v>4</v>
      </c>
      <c r="M35" s="283">
        <f t="shared" si="18"/>
        <v>103.99999999999999</v>
      </c>
      <c r="N35" s="256">
        <f t="shared" si="19"/>
        <v>188.06666666666663</v>
      </c>
      <c r="O35" s="321">
        <v>100</v>
      </c>
      <c r="P35" s="257">
        <f t="shared" si="20"/>
        <v>1.8806666666666663</v>
      </c>
      <c r="Q35" s="280"/>
      <c r="R35" s="280"/>
      <c r="S35" s="254"/>
      <c r="T35" s="253">
        <f t="shared" si="21"/>
        <v>3.401475</v>
      </c>
      <c r="U35" s="281">
        <f>IF(VLOOKUP($G35,'KALK_grund__GR-_LOS_3'!$B$27:$C$30,1)=$G35,VLOOKUP($G35,'KALK_grund__GR-_LOS_3'!$B$27:$C$30,2),0)</f>
        <v>30</v>
      </c>
      <c r="V35" s="257">
        <f t="shared" si="22"/>
        <v>0.72333333333333327</v>
      </c>
      <c r="W35" s="258">
        <f t="shared" si="23"/>
        <v>10.85</v>
      </c>
      <c r="X35" s="364" t="s">
        <v>946</v>
      </c>
      <c r="Y35" s="314"/>
    </row>
    <row r="36" spans="1:1020" x14ac:dyDescent="0.2">
      <c r="A36" s="149">
        <v>1</v>
      </c>
      <c r="B36" s="183">
        <v>26</v>
      </c>
      <c r="C36" s="240"/>
      <c r="D36" s="272"/>
      <c r="E36" s="384"/>
      <c r="F36" s="274"/>
      <c r="G36" s="272"/>
      <c r="H36" s="285"/>
      <c r="I36" s="284"/>
      <c r="J36" s="276"/>
      <c r="K36" s="276"/>
      <c r="L36" s="276"/>
      <c r="M36" s="276"/>
      <c r="N36" s="276"/>
      <c r="O36" s="276"/>
      <c r="P36" s="276"/>
      <c r="Q36" s="280"/>
      <c r="R36" s="280"/>
      <c r="S36" s="254"/>
      <c r="T36" s="254"/>
      <c r="U36" s="254"/>
      <c r="V36" s="254"/>
      <c r="W36" s="254"/>
      <c r="X36" s="254"/>
      <c r="Y36" s="254"/>
    </row>
    <row r="37" spans="1:1020" x14ac:dyDescent="0.2">
      <c r="A37" s="149"/>
      <c r="B37" s="15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89"/>
      <c r="O37" s="150"/>
      <c r="P37" s="288"/>
      <c r="Q37" s="244"/>
      <c r="R37" s="186"/>
      <c r="S37" s="247"/>
      <c r="T37" s="248"/>
      <c r="U37" s="150"/>
      <c r="V37" s="244"/>
      <c r="W37" s="248"/>
      <c r="X37"/>
    </row>
    <row r="38" spans="1:1020" x14ac:dyDescent="0.2">
      <c r="A38" s="149"/>
      <c r="B38" s="150"/>
      <c r="C38" s="241"/>
      <c r="D38" s="241"/>
      <c r="E38" s="241"/>
      <c r="F38" s="241" t="s">
        <v>261</v>
      </c>
      <c r="G38" s="241"/>
      <c r="H38" s="241">
        <f>SUM(H13:H36)</f>
        <v>506.2</v>
      </c>
      <c r="I38" s="241"/>
      <c r="J38" s="241"/>
      <c r="K38" s="241"/>
      <c r="L38" s="241"/>
      <c r="M38" s="241"/>
      <c r="N38" s="242">
        <f>SUM(N13:N37)</f>
        <v>4353.0666666666657</v>
      </c>
      <c r="O38" s="150" t="s">
        <v>262</v>
      </c>
      <c r="P38" s="245">
        <f>SUM(P13:P36)</f>
        <v>43.530666666666654</v>
      </c>
      <c r="Q38" s="244">
        <f>SUM(Q13:Q36)</f>
        <v>0</v>
      </c>
      <c r="R38" s="186" t="s">
        <v>263</v>
      </c>
      <c r="S38" s="249">
        <f>SUM(S13:S36)</f>
        <v>0</v>
      </c>
      <c r="T38" s="250">
        <f>SUM(T13:T36)</f>
        <v>79.346850000000032</v>
      </c>
      <c r="U38" s="150"/>
      <c r="V38" s="245">
        <f>SUM(V13:V36)</f>
        <v>16.873333333333331</v>
      </c>
      <c r="W38" s="251">
        <f>SUM(W13:W36)</f>
        <v>253.1</v>
      </c>
      <c r="X38" s="187"/>
      <c r="Y38"/>
      <c r="Z38" s="150"/>
      <c r="AMF38" s="151"/>
    </row>
    <row r="39" spans="1:1020" x14ac:dyDescent="0.2">
      <c r="A39" s="149"/>
      <c r="B39" s="15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2"/>
      <c r="O39" s="150"/>
      <c r="P39" s="244"/>
      <c r="Q39" s="244"/>
      <c r="R39" s="186"/>
      <c r="S39" s="248"/>
      <c r="T39" s="246"/>
      <c r="U39" s="185"/>
      <c r="V39" s="241"/>
      <c r="W39" s="244"/>
      <c r="X39" s="186"/>
      <c r="Y39"/>
      <c r="Z39" s="150"/>
      <c r="AMF39" s="151"/>
    </row>
    <row r="40" spans="1:1020" ht="21.6" customHeight="1" x14ac:dyDescent="0.2">
      <c r="A40" s="149"/>
      <c r="B40" s="150"/>
      <c r="C40" s="241"/>
      <c r="D40" s="241"/>
      <c r="E40" s="241"/>
      <c r="F40" s="241"/>
      <c r="G40" s="241"/>
      <c r="H40" s="241"/>
      <c r="I40" s="444" t="s">
        <v>264</v>
      </c>
      <c r="J40" s="444"/>
      <c r="K40" s="444"/>
      <c r="L40" s="444"/>
      <c r="M40" s="444"/>
      <c r="N40" s="243">
        <f>N38+Q38</f>
        <v>4353.0666666666657</v>
      </c>
      <c r="O40" s="148" t="s">
        <v>265</v>
      </c>
      <c r="P40" s="290">
        <f>P38+S38</f>
        <v>43.530666666666654</v>
      </c>
      <c r="Q40" s="445" t="s">
        <v>266</v>
      </c>
      <c r="R40" s="445"/>
      <c r="S40" s="445"/>
      <c r="T40"/>
      <c r="U40" s="446">
        <f>P40*O7</f>
        <v>682.3431999999998</v>
      </c>
      <c r="V40" s="446"/>
      <c r="W40" s="446"/>
      <c r="X40" s="150"/>
      <c r="Z40" s="150"/>
      <c r="AMF40" s="151"/>
    </row>
    <row r="41" spans="1:1020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</sheetData>
  <sheetProtection algorithmName="SHA-512" hashValue="9DQj9UYsOARsTIdtnONEo1GEiRayJEbvNpqdf0p8vfFkHVJy0JFZvRGBlxYdDEeIRxBAABVFz2JtXUMFqI+RYQ==" saltValue="Y8v8IDVDjGKyXkY0HaIj5g==" spinCount="100000" sheet="1" objects="1" scenarios="1"/>
  <mergeCells count="15">
    <mergeCell ref="I40:M40"/>
    <mergeCell ref="Q40:S40"/>
    <mergeCell ref="U40:W40"/>
    <mergeCell ref="B6:D6"/>
    <mergeCell ref="I6:L6"/>
    <mergeCell ref="I7:L7"/>
    <mergeCell ref="N10:P10"/>
    <mergeCell ref="Q10:S10"/>
    <mergeCell ref="U10:W10"/>
    <mergeCell ref="U5:V5"/>
    <mergeCell ref="B3:C3"/>
    <mergeCell ref="B4:H4"/>
    <mergeCell ref="J4:R4"/>
    <mergeCell ref="I5:L5"/>
    <mergeCell ref="M5:P5"/>
  </mergeCells>
  <phoneticPr fontId="60" type="noConversion"/>
  <conditionalFormatting sqref="D7:D13">
    <cfRule type="cellIs" priority="3" stopIfTrue="1" operator="notEqual">
      <formula>#REF!</formula>
    </cfRule>
  </conditionalFormatting>
  <conditionalFormatting sqref="D14">
    <cfRule type="cellIs" priority="1" stopIfTrue="1" operator="notEqual">
      <formula>#REF!</formula>
    </cfRule>
  </conditionalFormatting>
  <conditionalFormatting sqref="D15:D36">
    <cfRule type="cellIs" priority="2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D2DF-7075-4A89-930F-20EDC1D93622}">
  <sheetPr>
    <tabColor rgb="FF92D050"/>
  </sheetPr>
  <dimension ref="A1:IV194"/>
  <sheetViews>
    <sheetView workbookViewId="0">
      <selection activeCell="B46" sqref="B46"/>
    </sheetView>
  </sheetViews>
  <sheetFormatPr baseColWidth="10" defaultRowHeight="15.75" x14ac:dyDescent="0.2"/>
  <cols>
    <col min="1" max="1" width="7" style="207" customWidth="1"/>
    <col min="2" max="2" width="10.125" style="190" customWidth="1"/>
    <col min="3" max="3" width="14.25" style="190" customWidth="1"/>
    <col min="4" max="4" width="10.375" style="205" customWidth="1"/>
    <col min="5" max="6" width="11" style="205"/>
    <col min="7" max="7" width="10.875" style="205" customWidth="1"/>
    <col min="8" max="8" width="14.75" style="205" customWidth="1"/>
    <col min="9" max="9" width="11.25" style="190" customWidth="1"/>
    <col min="10" max="256" width="11" style="190"/>
    <col min="257" max="257" width="7" style="190" customWidth="1"/>
    <col min="258" max="258" width="10.125" style="190" customWidth="1"/>
    <col min="259" max="259" width="14.25" style="190" customWidth="1"/>
    <col min="260" max="260" width="10.375" style="190" customWidth="1"/>
    <col min="261" max="262" width="11" style="190"/>
    <col min="263" max="263" width="10.875" style="190" customWidth="1"/>
    <col min="264" max="264" width="14.75" style="190" customWidth="1"/>
    <col min="265" max="265" width="11.25" style="190" customWidth="1"/>
    <col min="266" max="512" width="11" style="190"/>
    <col min="513" max="513" width="7" style="190" customWidth="1"/>
    <col min="514" max="514" width="10.125" style="190" customWidth="1"/>
    <col min="515" max="515" width="14.25" style="190" customWidth="1"/>
    <col min="516" max="516" width="10.375" style="190" customWidth="1"/>
    <col min="517" max="518" width="11" style="190"/>
    <col min="519" max="519" width="10.875" style="190" customWidth="1"/>
    <col min="520" max="520" width="14.75" style="190" customWidth="1"/>
    <col min="521" max="521" width="11.25" style="190" customWidth="1"/>
    <col min="522" max="768" width="11" style="190"/>
    <col min="769" max="769" width="7" style="190" customWidth="1"/>
    <col min="770" max="770" width="10.125" style="190" customWidth="1"/>
    <col min="771" max="771" width="14.25" style="190" customWidth="1"/>
    <col min="772" max="772" width="10.375" style="190" customWidth="1"/>
    <col min="773" max="774" width="11" style="190"/>
    <col min="775" max="775" width="10.875" style="190" customWidth="1"/>
    <col min="776" max="776" width="14.75" style="190" customWidth="1"/>
    <col min="777" max="777" width="11.25" style="190" customWidth="1"/>
    <col min="778" max="1024" width="11" style="190"/>
    <col min="1025" max="1025" width="7" style="190" customWidth="1"/>
    <col min="1026" max="1026" width="10.125" style="190" customWidth="1"/>
    <col min="1027" max="1027" width="14.25" style="190" customWidth="1"/>
    <col min="1028" max="1028" width="10.375" style="190" customWidth="1"/>
    <col min="1029" max="1030" width="11" style="190"/>
    <col min="1031" max="1031" width="10.875" style="190" customWidth="1"/>
    <col min="1032" max="1032" width="14.75" style="190" customWidth="1"/>
    <col min="1033" max="1033" width="11.25" style="190" customWidth="1"/>
    <col min="1034" max="1280" width="11" style="190"/>
    <col min="1281" max="1281" width="7" style="190" customWidth="1"/>
    <col min="1282" max="1282" width="10.125" style="190" customWidth="1"/>
    <col min="1283" max="1283" width="14.25" style="190" customWidth="1"/>
    <col min="1284" max="1284" width="10.375" style="190" customWidth="1"/>
    <col min="1285" max="1286" width="11" style="190"/>
    <col min="1287" max="1287" width="10.875" style="190" customWidth="1"/>
    <col min="1288" max="1288" width="14.75" style="190" customWidth="1"/>
    <col min="1289" max="1289" width="11.25" style="190" customWidth="1"/>
    <col min="1290" max="1536" width="11" style="190"/>
    <col min="1537" max="1537" width="7" style="190" customWidth="1"/>
    <col min="1538" max="1538" width="10.125" style="190" customWidth="1"/>
    <col min="1539" max="1539" width="14.25" style="190" customWidth="1"/>
    <col min="1540" max="1540" width="10.375" style="190" customWidth="1"/>
    <col min="1541" max="1542" width="11" style="190"/>
    <col min="1543" max="1543" width="10.875" style="190" customWidth="1"/>
    <col min="1544" max="1544" width="14.75" style="190" customWidth="1"/>
    <col min="1545" max="1545" width="11.25" style="190" customWidth="1"/>
    <col min="1546" max="1792" width="11" style="190"/>
    <col min="1793" max="1793" width="7" style="190" customWidth="1"/>
    <col min="1794" max="1794" width="10.125" style="190" customWidth="1"/>
    <col min="1795" max="1795" width="14.25" style="190" customWidth="1"/>
    <col min="1796" max="1796" width="10.375" style="190" customWidth="1"/>
    <col min="1797" max="1798" width="11" style="190"/>
    <col min="1799" max="1799" width="10.875" style="190" customWidth="1"/>
    <col min="1800" max="1800" width="14.75" style="190" customWidth="1"/>
    <col min="1801" max="1801" width="11.25" style="190" customWidth="1"/>
    <col min="1802" max="2048" width="11" style="190"/>
    <col min="2049" max="2049" width="7" style="190" customWidth="1"/>
    <col min="2050" max="2050" width="10.125" style="190" customWidth="1"/>
    <col min="2051" max="2051" width="14.25" style="190" customWidth="1"/>
    <col min="2052" max="2052" width="10.375" style="190" customWidth="1"/>
    <col min="2053" max="2054" width="11" style="190"/>
    <col min="2055" max="2055" width="10.875" style="190" customWidth="1"/>
    <col min="2056" max="2056" width="14.75" style="190" customWidth="1"/>
    <col min="2057" max="2057" width="11.25" style="190" customWidth="1"/>
    <col min="2058" max="2304" width="11" style="190"/>
    <col min="2305" max="2305" width="7" style="190" customWidth="1"/>
    <col min="2306" max="2306" width="10.125" style="190" customWidth="1"/>
    <col min="2307" max="2307" width="14.25" style="190" customWidth="1"/>
    <col min="2308" max="2308" width="10.375" style="190" customWidth="1"/>
    <col min="2309" max="2310" width="11" style="190"/>
    <col min="2311" max="2311" width="10.875" style="190" customWidth="1"/>
    <col min="2312" max="2312" width="14.75" style="190" customWidth="1"/>
    <col min="2313" max="2313" width="11.25" style="190" customWidth="1"/>
    <col min="2314" max="2560" width="11" style="190"/>
    <col min="2561" max="2561" width="7" style="190" customWidth="1"/>
    <col min="2562" max="2562" width="10.125" style="190" customWidth="1"/>
    <col min="2563" max="2563" width="14.25" style="190" customWidth="1"/>
    <col min="2564" max="2564" width="10.375" style="190" customWidth="1"/>
    <col min="2565" max="2566" width="11" style="190"/>
    <col min="2567" max="2567" width="10.875" style="190" customWidth="1"/>
    <col min="2568" max="2568" width="14.75" style="190" customWidth="1"/>
    <col min="2569" max="2569" width="11.25" style="190" customWidth="1"/>
    <col min="2570" max="2816" width="11" style="190"/>
    <col min="2817" max="2817" width="7" style="190" customWidth="1"/>
    <col min="2818" max="2818" width="10.125" style="190" customWidth="1"/>
    <col min="2819" max="2819" width="14.25" style="190" customWidth="1"/>
    <col min="2820" max="2820" width="10.375" style="190" customWidth="1"/>
    <col min="2821" max="2822" width="11" style="190"/>
    <col min="2823" max="2823" width="10.875" style="190" customWidth="1"/>
    <col min="2824" max="2824" width="14.75" style="190" customWidth="1"/>
    <col min="2825" max="2825" width="11.25" style="190" customWidth="1"/>
    <col min="2826" max="3072" width="11" style="190"/>
    <col min="3073" max="3073" width="7" style="190" customWidth="1"/>
    <col min="3074" max="3074" width="10.125" style="190" customWidth="1"/>
    <col min="3075" max="3075" width="14.25" style="190" customWidth="1"/>
    <col min="3076" max="3076" width="10.375" style="190" customWidth="1"/>
    <col min="3077" max="3078" width="11" style="190"/>
    <col min="3079" max="3079" width="10.875" style="190" customWidth="1"/>
    <col min="3080" max="3080" width="14.75" style="190" customWidth="1"/>
    <col min="3081" max="3081" width="11.25" style="190" customWidth="1"/>
    <col min="3082" max="3328" width="11" style="190"/>
    <col min="3329" max="3329" width="7" style="190" customWidth="1"/>
    <col min="3330" max="3330" width="10.125" style="190" customWidth="1"/>
    <col min="3331" max="3331" width="14.25" style="190" customWidth="1"/>
    <col min="3332" max="3332" width="10.375" style="190" customWidth="1"/>
    <col min="3333" max="3334" width="11" style="190"/>
    <col min="3335" max="3335" width="10.875" style="190" customWidth="1"/>
    <col min="3336" max="3336" width="14.75" style="190" customWidth="1"/>
    <col min="3337" max="3337" width="11.25" style="190" customWidth="1"/>
    <col min="3338" max="3584" width="11" style="190"/>
    <col min="3585" max="3585" width="7" style="190" customWidth="1"/>
    <col min="3586" max="3586" width="10.125" style="190" customWidth="1"/>
    <col min="3587" max="3587" width="14.25" style="190" customWidth="1"/>
    <col min="3588" max="3588" width="10.375" style="190" customWidth="1"/>
    <col min="3589" max="3590" width="11" style="190"/>
    <col min="3591" max="3591" width="10.875" style="190" customWidth="1"/>
    <col min="3592" max="3592" width="14.75" style="190" customWidth="1"/>
    <col min="3593" max="3593" width="11.25" style="190" customWidth="1"/>
    <col min="3594" max="3840" width="11" style="190"/>
    <col min="3841" max="3841" width="7" style="190" customWidth="1"/>
    <col min="3842" max="3842" width="10.125" style="190" customWidth="1"/>
    <col min="3843" max="3843" width="14.25" style="190" customWidth="1"/>
    <col min="3844" max="3844" width="10.375" style="190" customWidth="1"/>
    <col min="3845" max="3846" width="11" style="190"/>
    <col min="3847" max="3847" width="10.875" style="190" customWidth="1"/>
    <col min="3848" max="3848" width="14.75" style="190" customWidth="1"/>
    <col min="3849" max="3849" width="11.25" style="190" customWidth="1"/>
    <col min="3850" max="4096" width="11" style="190"/>
    <col min="4097" max="4097" width="7" style="190" customWidth="1"/>
    <col min="4098" max="4098" width="10.125" style="190" customWidth="1"/>
    <col min="4099" max="4099" width="14.25" style="190" customWidth="1"/>
    <col min="4100" max="4100" width="10.375" style="190" customWidth="1"/>
    <col min="4101" max="4102" width="11" style="190"/>
    <col min="4103" max="4103" width="10.875" style="190" customWidth="1"/>
    <col min="4104" max="4104" width="14.75" style="190" customWidth="1"/>
    <col min="4105" max="4105" width="11.25" style="190" customWidth="1"/>
    <col min="4106" max="4352" width="11" style="190"/>
    <col min="4353" max="4353" width="7" style="190" customWidth="1"/>
    <col min="4354" max="4354" width="10.125" style="190" customWidth="1"/>
    <col min="4355" max="4355" width="14.25" style="190" customWidth="1"/>
    <col min="4356" max="4356" width="10.375" style="190" customWidth="1"/>
    <col min="4357" max="4358" width="11" style="190"/>
    <col min="4359" max="4359" width="10.875" style="190" customWidth="1"/>
    <col min="4360" max="4360" width="14.75" style="190" customWidth="1"/>
    <col min="4361" max="4361" width="11.25" style="190" customWidth="1"/>
    <col min="4362" max="4608" width="11" style="190"/>
    <col min="4609" max="4609" width="7" style="190" customWidth="1"/>
    <col min="4610" max="4610" width="10.125" style="190" customWidth="1"/>
    <col min="4611" max="4611" width="14.25" style="190" customWidth="1"/>
    <col min="4612" max="4612" width="10.375" style="190" customWidth="1"/>
    <col min="4613" max="4614" width="11" style="190"/>
    <col min="4615" max="4615" width="10.875" style="190" customWidth="1"/>
    <col min="4616" max="4616" width="14.75" style="190" customWidth="1"/>
    <col min="4617" max="4617" width="11.25" style="190" customWidth="1"/>
    <col min="4618" max="4864" width="11" style="190"/>
    <col min="4865" max="4865" width="7" style="190" customWidth="1"/>
    <col min="4866" max="4866" width="10.125" style="190" customWidth="1"/>
    <col min="4867" max="4867" width="14.25" style="190" customWidth="1"/>
    <col min="4868" max="4868" width="10.375" style="190" customWidth="1"/>
    <col min="4869" max="4870" width="11" style="190"/>
    <col min="4871" max="4871" width="10.875" style="190" customWidth="1"/>
    <col min="4872" max="4872" width="14.75" style="190" customWidth="1"/>
    <col min="4873" max="4873" width="11.25" style="190" customWidth="1"/>
    <col min="4874" max="5120" width="11" style="190"/>
    <col min="5121" max="5121" width="7" style="190" customWidth="1"/>
    <col min="5122" max="5122" width="10.125" style="190" customWidth="1"/>
    <col min="5123" max="5123" width="14.25" style="190" customWidth="1"/>
    <col min="5124" max="5124" width="10.375" style="190" customWidth="1"/>
    <col min="5125" max="5126" width="11" style="190"/>
    <col min="5127" max="5127" width="10.875" style="190" customWidth="1"/>
    <col min="5128" max="5128" width="14.75" style="190" customWidth="1"/>
    <col min="5129" max="5129" width="11.25" style="190" customWidth="1"/>
    <col min="5130" max="5376" width="11" style="190"/>
    <col min="5377" max="5377" width="7" style="190" customWidth="1"/>
    <col min="5378" max="5378" width="10.125" style="190" customWidth="1"/>
    <col min="5379" max="5379" width="14.25" style="190" customWidth="1"/>
    <col min="5380" max="5380" width="10.375" style="190" customWidth="1"/>
    <col min="5381" max="5382" width="11" style="190"/>
    <col min="5383" max="5383" width="10.875" style="190" customWidth="1"/>
    <col min="5384" max="5384" width="14.75" style="190" customWidth="1"/>
    <col min="5385" max="5385" width="11.25" style="190" customWidth="1"/>
    <col min="5386" max="5632" width="11" style="190"/>
    <col min="5633" max="5633" width="7" style="190" customWidth="1"/>
    <col min="5634" max="5634" width="10.125" style="190" customWidth="1"/>
    <col min="5635" max="5635" width="14.25" style="190" customWidth="1"/>
    <col min="5636" max="5636" width="10.375" style="190" customWidth="1"/>
    <col min="5637" max="5638" width="11" style="190"/>
    <col min="5639" max="5639" width="10.875" style="190" customWidth="1"/>
    <col min="5640" max="5640" width="14.75" style="190" customWidth="1"/>
    <col min="5641" max="5641" width="11.25" style="190" customWidth="1"/>
    <col min="5642" max="5888" width="11" style="190"/>
    <col min="5889" max="5889" width="7" style="190" customWidth="1"/>
    <col min="5890" max="5890" width="10.125" style="190" customWidth="1"/>
    <col min="5891" max="5891" width="14.25" style="190" customWidth="1"/>
    <col min="5892" max="5892" width="10.375" style="190" customWidth="1"/>
    <col min="5893" max="5894" width="11" style="190"/>
    <col min="5895" max="5895" width="10.875" style="190" customWidth="1"/>
    <col min="5896" max="5896" width="14.75" style="190" customWidth="1"/>
    <col min="5897" max="5897" width="11.25" style="190" customWidth="1"/>
    <col min="5898" max="6144" width="11" style="190"/>
    <col min="6145" max="6145" width="7" style="190" customWidth="1"/>
    <col min="6146" max="6146" width="10.125" style="190" customWidth="1"/>
    <col min="6147" max="6147" width="14.25" style="190" customWidth="1"/>
    <col min="6148" max="6148" width="10.375" style="190" customWidth="1"/>
    <col min="6149" max="6150" width="11" style="190"/>
    <col min="6151" max="6151" width="10.875" style="190" customWidth="1"/>
    <col min="6152" max="6152" width="14.75" style="190" customWidth="1"/>
    <col min="6153" max="6153" width="11.25" style="190" customWidth="1"/>
    <col min="6154" max="6400" width="11" style="190"/>
    <col min="6401" max="6401" width="7" style="190" customWidth="1"/>
    <col min="6402" max="6402" width="10.125" style="190" customWidth="1"/>
    <col min="6403" max="6403" width="14.25" style="190" customWidth="1"/>
    <col min="6404" max="6404" width="10.375" style="190" customWidth="1"/>
    <col min="6405" max="6406" width="11" style="190"/>
    <col min="6407" max="6407" width="10.875" style="190" customWidth="1"/>
    <col min="6408" max="6408" width="14.75" style="190" customWidth="1"/>
    <col min="6409" max="6409" width="11.25" style="190" customWidth="1"/>
    <col min="6410" max="6656" width="11" style="190"/>
    <col min="6657" max="6657" width="7" style="190" customWidth="1"/>
    <col min="6658" max="6658" width="10.125" style="190" customWidth="1"/>
    <col min="6659" max="6659" width="14.25" style="190" customWidth="1"/>
    <col min="6660" max="6660" width="10.375" style="190" customWidth="1"/>
    <col min="6661" max="6662" width="11" style="190"/>
    <col min="6663" max="6663" width="10.875" style="190" customWidth="1"/>
    <col min="6664" max="6664" width="14.75" style="190" customWidth="1"/>
    <col min="6665" max="6665" width="11.25" style="190" customWidth="1"/>
    <col min="6666" max="6912" width="11" style="190"/>
    <col min="6913" max="6913" width="7" style="190" customWidth="1"/>
    <col min="6914" max="6914" width="10.125" style="190" customWidth="1"/>
    <col min="6915" max="6915" width="14.25" style="190" customWidth="1"/>
    <col min="6916" max="6916" width="10.375" style="190" customWidth="1"/>
    <col min="6917" max="6918" width="11" style="190"/>
    <col min="6919" max="6919" width="10.875" style="190" customWidth="1"/>
    <col min="6920" max="6920" width="14.75" style="190" customWidth="1"/>
    <col min="6921" max="6921" width="11.25" style="190" customWidth="1"/>
    <col min="6922" max="7168" width="11" style="190"/>
    <col min="7169" max="7169" width="7" style="190" customWidth="1"/>
    <col min="7170" max="7170" width="10.125" style="190" customWidth="1"/>
    <col min="7171" max="7171" width="14.25" style="190" customWidth="1"/>
    <col min="7172" max="7172" width="10.375" style="190" customWidth="1"/>
    <col min="7173" max="7174" width="11" style="190"/>
    <col min="7175" max="7175" width="10.875" style="190" customWidth="1"/>
    <col min="7176" max="7176" width="14.75" style="190" customWidth="1"/>
    <col min="7177" max="7177" width="11.25" style="190" customWidth="1"/>
    <col min="7178" max="7424" width="11" style="190"/>
    <col min="7425" max="7425" width="7" style="190" customWidth="1"/>
    <col min="7426" max="7426" width="10.125" style="190" customWidth="1"/>
    <col min="7427" max="7427" width="14.25" style="190" customWidth="1"/>
    <col min="7428" max="7428" width="10.375" style="190" customWidth="1"/>
    <col min="7429" max="7430" width="11" style="190"/>
    <col min="7431" max="7431" width="10.875" style="190" customWidth="1"/>
    <col min="7432" max="7432" width="14.75" style="190" customWidth="1"/>
    <col min="7433" max="7433" width="11.25" style="190" customWidth="1"/>
    <col min="7434" max="7680" width="11" style="190"/>
    <col min="7681" max="7681" width="7" style="190" customWidth="1"/>
    <col min="7682" max="7682" width="10.125" style="190" customWidth="1"/>
    <col min="7683" max="7683" width="14.25" style="190" customWidth="1"/>
    <col min="7684" max="7684" width="10.375" style="190" customWidth="1"/>
    <col min="7685" max="7686" width="11" style="190"/>
    <col min="7687" max="7687" width="10.875" style="190" customWidth="1"/>
    <col min="7688" max="7688" width="14.75" style="190" customWidth="1"/>
    <col min="7689" max="7689" width="11.25" style="190" customWidth="1"/>
    <col min="7690" max="7936" width="11" style="190"/>
    <col min="7937" max="7937" width="7" style="190" customWidth="1"/>
    <col min="7938" max="7938" width="10.125" style="190" customWidth="1"/>
    <col min="7939" max="7939" width="14.25" style="190" customWidth="1"/>
    <col min="7940" max="7940" width="10.375" style="190" customWidth="1"/>
    <col min="7941" max="7942" width="11" style="190"/>
    <col min="7943" max="7943" width="10.875" style="190" customWidth="1"/>
    <col min="7944" max="7944" width="14.75" style="190" customWidth="1"/>
    <col min="7945" max="7945" width="11.25" style="190" customWidth="1"/>
    <col min="7946" max="8192" width="11" style="190"/>
    <col min="8193" max="8193" width="7" style="190" customWidth="1"/>
    <col min="8194" max="8194" width="10.125" style="190" customWidth="1"/>
    <col min="8195" max="8195" width="14.25" style="190" customWidth="1"/>
    <col min="8196" max="8196" width="10.375" style="190" customWidth="1"/>
    <col min="8197" max="8198" width="11" style="190"/>
    <col min="8199" max="8199" width="10.875" style="190" customWidth="1"/>
    <col min="8200" max="8200" width="14.75" style="190" customWidth="1"/>
    <col min="8201" max="8201" width="11.25" style="190" customWidth="1"/>
    <col min="8202" max="8448" width="11" style="190"/>
    <col min="8449" max="8449" width="7" style="190" customWidth="1"/>
    <col min="8450" max="8450" width="10.125" style="190" customWidth="1"/>
    <col min="8451" max="8451" width="14.25" style="190" customWidth="1"/>
    <col min="8452" max="8452" width="10.375" style="190" customWidth="1"/>
    <col min="8453" max="8454" width="11" style="190"/>
    <col min="8455" max="8455" width="10.875" style="190" customWidth="1"/>
    <col min="8456" max="8456" width="14.75" style="190" customWidth="1"/>
    <col min="8457" max="8457" width="11.25" style="190" customWidth="1"/>
    <col min="8458" max="8704" width="11" style="190"/>
    <col min="8705" max="8705" width="7" style="190" customWidth="1"/>
    <col min="8706" max="8706" width="10.125" style="190" customWidth="1"/>
    <col min="8707" max="8707" width="14.25" style="190" customWidth="1"/>
    <col min="8708" max="8708" width="10.375" style="190" customWidth="1"/>
    <col min="8709" max="8710" width="11" style="190"/>
    <col min="8711" max="8711" width="10.875" style="190" customWidth="1"/>
    <col min="8712" max="8712" width="14.75" style="190" customWidth="1"/>
    <col min="8713" max="8713" width="11.25" style="190" customWidth="1"/>
    <col min="8714" max="8960" width="11" style="190"/>
    <col min="8961" max="8961" width="7" style="190" customWidth="1"/>
    <col min="8962" max="8962" width="10.125" style="190" customWidth="1"/>
    <col min="8963" max="8963" width="14.25" style="190" customWidth="1"/>
    <col min="8964" max="8964" width="10.375" style="190" customWidth="1"/>
    <col min="8965" max="8966" width="11" style="190"/>
    <col min="8967" max="8967" width="10.875" style="190" customWidth="1"/>
    <col min="8968" max="8968" width="14.75" style="190" customWidth="1"/>
    <col min="8969" max="8969" width="11.25" style="190" customWidth="1"/>
    <col min="8970" max="9216" width="11" style="190"/>
    <col min="9217" max="9217" width="7" style="190" customWidth="1"/>
    <col min="9218" max="9218" width="10.125" style="190" customWidth="1"/>
    <col min="9219" max="9219" width="14.25" style="190" customWidth="1"/>
    <col min="9220" max="9220" width="10.375" style="190" customWidth="1"/>
    <col min="9221" max="9222" width="11" style="190"/>
    <col min="9223" max="9223" width="10.875" style="190" customWidth="1"/>
    <col min="9224" max="9224" width="14.75" style="190" customWidth="1"/>
    <col min="9225" max="9225" width="11.25" style="190" customWidth="1"/>
    <col min="9226" max="9472" width="11" style="190"/>
    <col min="9473" max="9473" width="7" style="190" customWidth="1"/>
    <col min="9474" max="9474" width="10.125" style="190" customWidth="1"/>
    <col min="9475" max="9475" width="14.25" style="190" customWidth="1"/>
    <col min="9476" max="9476" width="10.375" style="190" customWidth="1"/>
    <col min="9477" max="9478" width="11" style="190"/>
    <col min="9479" max="9479" width="10.875" style="190" customWidth="1"/>
    <col min="9480" max="9480" width="14.75" style="190" customWidth="1"/>
    <col min="9481" max="9481" width="11.25" style="190" customWidth="1"/>
    <col min="9482" max="9728" width="11" style="190"/>
    <col min="9729" max="9729" width="7" style="190" customWidth="1"/>
    <col min="9730" max="9730" width="10.125" style="190" customWidth="1"/>
    <col min="9731" max="9731" width="14.25" style="190" customWidth="1"/>
    <col min="9732" max="9732" width="10.375" style="190" customWidth="1"/>
    <col min="9733" max="9734" width="11" style="190"/>
    <col min="9735" max="9735" width="10.875" style="190" customWidth="1"/>
    <col min="9736" max="9736" width="14.75" style="190" customWidth="1"/>
    <col min="9737" max="9737" width="11.25" style="190" customWidth="1"/>
    <col min="9738" max="9984" width="11" style="190"/>
    <col min="9985" max="9985" width="7" style="190" customWidth="1"/>
    <col min="9986" max="9986" width="10.125" style="190" customWidth="1"/>
    <col min="9987" max="9987" width="14.25" style="190" customWidth="1"/>
    <col min="9988" max="9988" width="10.375" style="190" customWidth="1"/>
    <col min="9989" max="9990" width="11" style="190"/>
    <col min="9991" max="9991" width="10.875" style="190" customWidth="1"/>
    <col min="9992" max="9992" width="14.75" style="190" customWidth="1"/>
    <col min="9993" max="9993" width="11.25" style="190" customWidth="1"/>
    <col min="9994" max="10240" width="11" style="190"/>
    <col min="10241" max="10241" width="7" style="190" customWidth="1"/>
    <col min="10242" max="10242" width="10.125" style="190" customWidth="1"/>
    <col min="10243" max="10243" width="14.25" style="190" customWidth="1"/>
    <col min="10244" max="10244" width="10.375" style="190" customWidth="1"/>
    <col min="10245" max="10246" width="11" style="190"/>
    <col min="10247" max="10247" width="10.875" style="190" customWidth="1"/>
    <col min="10248" max="10248" width="14.75" style="190" customWidth="1"/>
    <col min="10249" max="10249" width="11.25" style="190" customWidth="1"/>
    <col min="10250" max="10496" width="11" style="190"/>
    <col min="10497" max="10497" width="7" style="190" customWidth="1"/>
    <col min="10498" max="10498" width="10.125" style="190" customWidth="1"/>
    <col min="10499" max="10499" width="14.25" style="190" customWidth="1"/>
    <col min="10500" max="10500" width="10.375" style="190" customWidth="1"/>
    <col min="10501" max="10502" width="11" style="190"/>
    <col min="10503" max="10503" width="10.875" style="190" customWidth="1"/>
    <col min="10504" max="10504" width="14.75" style="190" customWidth="1"/>
    <col min="10505" max="10505" width="11.25" style="190" customWidth="1"/>
    <col min="10506" max="10752" width="11" style="190"/>
    <col min="10753" max="10753" width="7" style="190" customWidth="1"/>
    <col min="10754" max="10754" width="10.125" style="190" customWidth="1"/>
    <col min="10755" max="10755" width="14.25" style="190" customWidth="1"/>
    <col min="10756" max="10756" width="10.375" style="190" customWidth="1"/>
    <col min="10757" max="10758" width="11" style="190"/>
    <col min="10759" max="10759" width="10.875" style="190" customWidth="1"/>
    <col min="10760" max="10760" width="14.75" style="190" customWidth="1"/>
    <col min="10761" max="10761" width="11.25" style="190" customWidth="1"/>
    <col min="10762" max="11008" width="11" style="190"/>
    <col min="11009" max="11009" width="7" style="190" customWidth="1"/>
    <col min="11010" max="11010" width="10.125" style="190" customWidth="1"/>
    <col min="11011" max="11011" width="14.25" style="190" customWidth="1"/>
    <col min="11012" max="11012" width="10.375" style="190" customWidth="1"/>
    <col min="11013" max="11014" width="11" style="190"/>
    <col min="11015" max="11015" width="10.875" style="190" customWidth="1"/>
    <col min="11016" max="11016" width="14.75" style="190" customWidth="1"/>
    <col min="11017" max="11017" width="11.25" style="190" customWidth="1"/>
    <col min="11018" max="11264" width="11" style="190"/>
    <col min="11265" max="11265" width="7" style="190" customWidth="1"/>
    <col min="11266" max="11266" width="10.125" style="190" customWidth="1"/>
    <col min="11267" max="11267" width="14.25" style="190" customWidth="1"/>
    <col min="11268" max="11268" width="10.375" style="190" customWidth="1"/>
    <col min="11269" max="11270" width="11" style="190"/>
    <col min="11271" max="11271" width="10.875" style="190" customWidth="1"/>
    <col min="11272" max="11272" width="14.75" style="190" customWidth="1"/>
    <col min="11273" max="11273" width="11.25" style="190" customWidth="1"/>
    <col min="11274" max="11520" width="11" style="190"/>
    <col min="11521" max="11521" width="7" style="190" customWidth="1"/>
    <col min="11522" max="11522" width="10.125" style="190" customWidth="1"/>
    <col min="11523" max="11523" width="14.25" style="190" customWidth="1"/>
    <col min="11524" max="11524" width="10.375" style="190" customWidth="1"/>
    <col min="11525" max="11526" width="11" style="190"/>
    <col min="11527" max="11527" width="10.875" style="190" customWidth="1"/>
    <col min="11528" max="11528" width="14.75" style="190" customWidth="1"/>
    <col min="11529" max="11529" width="11.25" style="190" customWidth="1"/>
    <col min="11530" max="11776" width="11" style="190"/>
    <col min="11777" max="11777" width="7" style="190" customWidth="1"/>
    <col min="11778" max="11778" width="10.125" style="190" customWidth="1"/>
    <col min="11779" max="11779" width="14.25" style="190" customWidth="1"/>
    <col min="11780" max="11780" width="10.375" style="190" customWidth="1"/>
    <col min="11781" max="11782" width="11" style="190"/>
    <col min="11783" max="11783" width="10.875" style="190" customWidth="1"/>
    <col min="11784" max="11784" width="14.75" style="190" customWidth="1"/>
    <col min="11785" max="11785" width="11.25" style="190" customWidth="1"/>
    <col min="11786" max="12032" width="11" style="190"/>
    <col min="12033" max="12033" width="7" style="190" customWidth="1"/>
    <col min="12034" max="12034" width="10.125" style="190" customWidth="1"/>
    <col min="12035" max="12035" width="14.25" style="190" customWidth="1"/>
    <col min="12036" max="12036" width="10.375" style="190" customWidth="1"/>
    <col min="12037" max="12038" width="11" style="190"/>
    <col min="12039" max="12039" width="10.875" style="190" customWidth="1"/>
    <col min="12040" max="12040" width="14.75" style="190" customWidth="1"/>
    <col min="12041" max="12041" width="11.25" style="190" customWidth="1"/>
    <col min="12042" max="12288" width="11" style="190"/>
    <col min="12289" max="12289" width="7" style="190" customWidth="1"/>
    <col min="12290" max="12290" width="10.125" style="190" customWidth="1"/>
    <col min="12291" max="12291" width="14.25" style="190" customWidth="1"/>
    <col min="12292" max="12292" width="10.375" style="190" customWidth="1"/>
    <col min="12293" max="12294" width="11" style="190"/>
    <col min="12295" max="12295" width="10.875" style="190" customWidth="1"/>
    <col min="12296" max="12296" width="14.75" style="190" customWidth="1"/>
    <col min="12297" max="12297" width="11.25" style="190" customWidth="1"/>
    <col min="12298" max="12544" width="11" style="190"/>
    <col min="12545" max="12545" width="7" style="190" customWidth="1"/>
    <col min="12546" max="12546" width="10.125" style="190" customWidth="1"/>
    <col min="12547" max="12547" width="14.25" style="190" customWidth="1"/>
    <col min="12548" max="12548" width="10.375" style="190" customWidth="1"/>
    <col min="12549" max="12550" width="11" style="190"/>
    <col min="12551" max="12551" width="10.875" style="190" customWidth="1"/>
    <col min="12552" max="12552" width="14.75" style="190" customWidth="1"/>
    <col min="12553" max="12553" width="11.25" style="190" customWidth="1"/>
    <col min="12554" max="12800" width="11" style="190"/>
    <col min="12801" max="12801" width="7" style="190" customWidth="1"/>
    <col min="12802" max="12802" width="10.125" style="190" customWidth="1"/>
    <col min="12803" max="12803" width="14.25" style="190" customWidth="1"/>
    <col min="12804" max="12804" width="10.375" style="190" customWidth="1"/>
    <col min="12805" max="12806" width="11" style="190"/>
    <col min="12807" max="12807" width="10.875" style="190" customWidth="1"/>
    <col min="12808" max="12808" width="14.75" style="190" customWidth="1"/>
    <col min="12809" max="12809" width="11.25" style="190" customWidth="1"/>
    <col min="12810" max="13056" width="11" style="190"/>
    <col min="13057" max="13057" width="7" style="190" customWidth="1"/>
    <col min="13058" max="13058" width="10.125" style="190" customWidth="1"/>
    <col min="13059" max="13059" width="14.25" style="190" customWidth="1"/>
    <col min="13060" max="13060" width="10.375" style="190" customWidth="1"/>
    <col min="13061" max="13062" width="11" style="190"/>
    <col min="13063" max="13063" width="10.875" style="190" customWidth="1"/>
    <col min="13064" max="13064" width="14.75" style="190" customWidth="1"/>
    <col min="13065" max="13065" width="11.25" style="190" customWidth="1"/>
    <col min="13066" max="13312" width="11" style="190"/>
    <col min="13313" max="13313" width="7" style="190" customWidth="1"/>
    <col min="13314" max="13314" width="10.125" style="190" customWidth="1"/>
    <col min="13315" max="13315" width="14.25" style="190" customWidth="1"/>
    <col min="13316" max="13316" width="10.375" style="190" customWidth="1"/>
    <col min="13317" max="13318" width="11" style="190"/>
    <col min="13319" max="13319" width="10.875" style="190" customWidth="1"/>
    <col min="13320" max="13320" width="14.75" style="190" customWidth="1"/>
    <col min="13321" max="13321" width="11.25" style="190" customWidth="1"/>
    <col min="13322" max="13568" width="11" style="190"/>
    <col min="13569" max="13569" width="7" style="190" customWidth="1"/>
    <col min="13570" max="13570" width="10.125" style="190" customWidth="1"/>
    <col min="13571" max="13571" width="14.25" style="190" customWidth="1"/>
    <col min="13572" max="13572" width="10.375" style="190" customWidth="1"/>
    <col min="13573" max="13574" width="11" style="190"/>
    <col min="13575" max="13575" width="10.875" style="190" customWidth="1"/>
    <col min="13576" max="13576" width="14.75" style="190" customWidth="1"/>
    <col min="13577" max="13577" width="11.25" style="190" customWidth="1"/>
    <col min="13578" max="13824" width="11" style="190"/>
    <col min="13825" max="13825" width="7" style="190" customWidth="1"/>
    <col min="13826" max="13826" width="10.125" style="190" customWidth="1"/>
    <col min="13827" max="13827" width="14.25" style="190" customWidth="1"/>
    <col min="13828" max="13828" width="10.375" style="190" customWidth="1"/>
    <col min="13829" max="13830" width="11" style="190"/>
    <col min="13831" max="13831" width="10.875" style="190" customWidth="1"/>
    <col min="13832" max="13832" width="14.75" style="190" customWidth="1"/>
    <col min="13833" max="13833" width="11.25" style="190" customWidth="1"/>
    <col min="13834" max="14080" width="11" style="190"/>
    <col min="14081" max="14081" width="7" style="190" customWidth="1"/>
    <col min="14082" max="14082" width="10.125" style="190" customWidth="1"/>
    <col min="14083" max="14083" width="14.25" style="190" customWidth="1"/>
    <col min="14084" max="14084" width="10.375" style="190" customWidth="1"/>
    <col min="14085" max="14086" width="11" style="190"/>
    <col min="14087" max="14087" width="10.875" style="190" customWidth="1"/>
    <col min="14088" max="14088" width="14.75" style="190" customWidth="1"/>
    <col min="14089" max="14089" width="11.25" style="190" customWidth="1"/>
    <col min="14090" max="14336" width="11" style="190"/>
    <col min="14337" max="14337" width="7" style="190" customWidth="1"/>
    <col min="14338" max="14338" width="10.125" style="190" customWidth="1"/>
    <col min="14339" max="14339" width="14.25" style="190" customWidth="1"/>
    <col min="14340" max="14340" width="10.375" style="190" customWidth="1"/>
    <col min="14341" max="14342" width="11" style="190"/>
    <col min="14343" max="14343" width="10.875" style="190" customWidth="1"/>
    <col min="14344" max="14344" width="14.75" style="190" customWidth="1"/>
    <col min="14345" max="14345" width="11.25" style="190" customWidth="1"/>
    <col min="14346" max="14592" width="11" style="190"/>
    <col min="14593" max="14593" width="7" style="190" customWidth="1"/>
    <col min="14594" max="14594" width="10.125" style="190" customWidth="1"/>
    <col min="14595" max="14595" width="14.25" style="190" customWidth="1"/>
    <col min="14596" max="14596" width="10.375" style="190" customWidth="1"/>
    <col min="14597" max="14598" width="11" style="190"/>
    <col min="14599" max="14599" width="10.875" style="190" customWidth="1"/>
    <col min="14600" max="14600" width="14.75" style="190" customWidth="1"/>
    <col min="14601" max="14601" width="11.25" style="190" customWidth="1"/>
    <col min="14602" max="14848" width="11" style="190"/>
    <col min="14849" max="14849" width="7" style="190" customWidth="1"/>
    <col min="14850" max="14850" width="10.125" style="190" customWidth="1"/>
    <col min="14851" max="14851" width="14.25" style="190" customWidth="1"/>
    <col min="14852" max="14852" width="10.375" style="190" customWidth="1"/>
    <col min="14853" max="14854" width="11" style="190"/>
    <col min="14855" max="14855" width="10.875" style="190" customWidth="1"/>
    <col min="14856" max="14856" width="14.75" style="190" customWidth="1"/>
    <col min="14857" max="14857" width="11.25" style="190" customWidth="1"/>
    <col min="14858" max="15104" width="11" style="190"/>
    <col min="15105" max="15105" width="7" style="190" customWidth="1"/>
    <col min="15106" max="15106" width="10.125" style="190" customWidth="1"/>
    <col min="15107" max="15107" width="14.25" style="190" customWidth="1"/>
    <col min="15108" max="15108" width="10.375" style="190" customWidth="1"/>
    <col min="15109" max="15110" width="11" style="190"/>
    <col min="15111" max="15111" width="10.875" style="190" customWidth="1"/>
    <col min="15112" max="15112" width="14.75" style="190" customWidth="1"/>
    <col min="15113" max="15113" width="11.25" style="190" customWidth="1"/>
    <col min="15114" max="15360" width="11" style="190"/>
    <col min="15361" max="15361" width="7" style="190" customWidth="1"/>
    <col min="15362" max="15362" width="10.125" style="190" customWidth="1"/>
    <col min="15363" max="15363" width="14.25" style="190" customWidth="1"/>
    <col min="15364" max="15364" width="10.375" style="190" customWidth="1"/>
    <col min="15365" max="15366" width="11" style="190"/>
    <col min="15367" max="15367" width="10.875" style="190" customWidth="1"/>
    <col min="15368" max="15368" width="14.75" style="190" customWidth="1"/>
    <col min="15369" max="15369" width="11.25" style="190" customWidth="1"/>
    <col min="15370" max="15616" width="11" style="190"/>
    <col min="15617" max="15617" width="7" style="190" customWidth="1"/>
    <col min="15618" max="15618" width="10.125" style="190" customWidth="1"/>
    <col min="15619" max="15619" width="14.25" style="190" customWidth="1"/>
    <col min="15620" max="15620" width="10.375" style="190" customWidth="1"/>
    <col min="15621" max="15622" width="11" style="190"/>
    <col min="15623" max="15623" width="10.875" style="190" customWidth="1"/>
    <col min="15624" max="15624" width="14.75" style="190" customWidth="1"/>
    <col min="15625" max="15625" width="11.25" style="190" customWidth="1"/>
    <col min="15626" max="15872" width="11" style="190"/>
    <col min="15873" max="15873" width="7" style="190" customWidth="1"/>
    <col min="15874" max="15874" width="10.125" style="190" customWidth="1"/>
    <col min="15875" max="15875" width="14.25" style="190" customWidth="1"/>
    <col min="15876" max="15876" width="10.375" style="190" customWidth="1"/>
    <col min="15877" max="15878" width="11" style="190"/>
    <col min="15879" max="15879" width="10.875" style="190" customWidth="1"/>
    <col min="15880" max="15880" width="14.75" style="190" customWidth="1"/>
    <col min="15881" max="15881" width="11.25" style="190" customWidth="1"/>
    <col min="15882" max="16128" width="11" style="190"/>
    <col min="16129" max="16129" width="7" style="190" customWidth="1"/>
    <col min="16130" max="16130" width="10.125" style="190" customWidth="1"/>
    <col min="16131" max="16131" width="14.25" style="190" customWidth="1"/>
    <col min="16132" max="16132" width="10.375" style="190" customWidth="1"/>
    <col min="16133" max="16134" width="11" style="190"/>
    <col min="16135" max="16135" width="10.875" style="190" customWidth="1"/>
    <col min="16136" max="16136" width="14.75" style="190" customWidth="1"/>
    <col min="16137" max="16137" width="11.25" style="190" customWidth="1"/>
    <col min="16138" max="16384" width="11" style="190"/>
  </cols>
  <sheetData>
    <row r="1" spans="1:10" ht="25.5" x14ac:dyDescent="0.2">
      <c r="A1" s="403" t="s">
        <v>364</v>
      </c>
      <c r="B1" s="403"/>
      <c r="C1" s="403"/>
      <c r="D1" s="403"/>
      <c r="E1" s="403"/>
      <c r="F1" s="403"/>
      <c r="G1" s="403"/>
      <c r="H1" s="403"/>
      <c r="I1" s="403"/>
    </row>
    <row r="2" spans="1:10" ht="25.5" x14ac:dyDescent="0.2">
      <c r="A2" s="404" t="s">
        <v>942</v>
      </c>
      <c r="B2" s="404"/>
      <c r="C2" s="404"/>
      <c r="D2" s="404"/>
      <c r="E2" s="404"/>
      <c r="F2" s="404"/>
      <c r="G2" s="404"/>
      <c r="H2" s="404"/>
    </row>
    <row r="3" spans="1:10" ht="25.5" x14ac:dyDescent="0.2">
      <c r="A3" s="191"/>
      <c r="B3" s="191"/>
      <c r="C3" s="191"/>
      <c r="D3" s="191"/>
      <c r="E3" s="191"/>
      <c r="F3" s="191"/>
      <c r="G3" s="191"/>
      <c r="H3" s="191"/>
    </row>
    <row r="4" spans="1:10" x14ac:dyDescent="0.2">
      <c r="A4" s="192"/>
      <c r="B4" s="405" t="s">
        <v>365</v>
      </c>
      <c r="C4" s="405"/>
      <c r="D4" s="194"/>
      <c r="E4" s="195"/>
      <c r="F4" s="195"/>
      <c r="G4" s="195"/>
      <c r="H4" s="195"/>
      <c r="I4" s="195"/>
    </row>
    <row r="5" spans="1:10" ht="15.75" customHeight="1" x14ac:dyDescent="0.2">
      <c r="A5" s="196"/>
      <c r="B5" s="197" t="s">
        <v>922</v>
      </c>
      <c r="C5" s="198"/>
      <c r="D5" s="198"/>
      <c r="E5" s="198"/>
      <c r="F5" s="198"/>
      <c r="G5" s="198"/>
      <c r="H5" s="198"/>
      <c r="I5" s="199"/>
      <c r="J5" s="390"/>
    </row>
    <row r="6" spans="1:10" ht="15.75" customHeight="1" x14ac:dyDescent="0.2">
      <c r="A6" s="196"/>
      <c r="B6" s="200" t="s">
        <v>366</v>
      </c>
      <c r="C6" s="201"/>
      <c r="D6" s="201"/>
      <c r="E6" s="201"/>
      <c r="F6" s="201"/>
      <c r="G6" s="201"/>
      <c r="H6" s="201"/>
      <c r="I6" s="202"/>
      <c r="J6" s="391"/>
    </row>
    <row r="7" spans="1:10" ht="15.75" customHeight="1" x14ac:dyDescent="0.2">
      <c r="A7" s="196"/>
      <c r="B7" s="200" t="s">
        <v>367</v>
      </c>
      <c r="C7" s="201"/>
      <c r="D7" s="201"/>
      <c r="E7" s="201"/>
      <c r="F7" s="201"/>
      <c r="G7" s="201"/>
      <c r="H7" s="201"/>
      <c r="I7" s="202"/>
      <c r="J7" s="391"/>
    </row>
    <row r="8" spans="1:10" ht="15.75" customHeight="1" x14ac:dyDescent="0.2">
      <c r="A8" s="196"/>
      <c r="B8" s="200" t="s">
        <v>923</v>
      </c>
      <c r="C8" s="201"/>
      <c r="D8" s="201"/>
      <c r="E8" s="201"/>
      <c r="F8" s="201"/>
      <c r="G8" s="201"/>
      <c r="H8" s="201"/>
      <c r="I8" s="202"/>
      <c r="J8" s="391"/>
    </row>
    <row r="9" spans="1:10" ht="15.75" customHeight="1" x14ac:dyDescent="0.2">
      <c r="A9" s="196"/>
      <c r="B9" s="200" t="s">
        <v>924</v>
      </c>
      <c r="C9" s="201"/>
      <c r="D9" s="201"/>
      <c r="E9" s="201"/>
      <c r="F9" s="201"/>
      <c r="G9" s="201"/>
      <c r="H9" s="201"/>
      <c r="I9" s="202"/>
      <c r="J9" s="391"/>
    </row>
    <row r="10" spans="1:10" ht="15.75" customHeight="1" x14ac:dyDescent="0.2">
      <c r="A10" s="196"/>
      <c r="B10" s="200" t="s">
        <v>925</v>
      </c>
      <c r="C10" s="201"/>
      <c r="D10" s="201"/>
      <c r="E10" s="201"/>
      <c r="F10" s="201"/>
      <c r="G10" s="201"/>
      <c r="H10" s="201"/>
      <c r="I10" s="202"/>
      <c r="J10" s="391"/>
    </row>
    <row r="11" spans="1:10" ht="15.75" customHeight="1" x14ac:dyDescent="0.2">
      <c r="A11" s="196"/>
      <c r="B11" s="200" t="s">
        <v>368</v>
      </c>
      <c r="C11" s="201"/>
      <c r="D11" s="201"/>
      <c r="E11" s="201"/>
      <c r="F11" s="201"/>
      <c r="G11" s="201"/>
      <c r="H11" s="201"/>
      <c r="I11" s="202"/>
      <c r="J11" s="391"/>
    </row>
    <row r="12" spans="1:10" ht="15.75" customHeight="1" x14ac:dyDescent="0.2">
      <c r="A12" s="196"/>
      <c r="B12" s="200" t="s">
        <v>416</v>
      </c>
      <c r="C12" s="201"/>
      <c r="D12" s="201"/>
      <c r="E12" s="201"/>
      <c r="F12" s="201"/>
      <c r="G12" s="201"/>
      <c r="H12" s="201"/>
      <c r="I12" s="202"/>
      <c r="J12" s="391"/>
    </row>
    <row r="13" spans="1:10" ht="15.75" customHeight="1" x14ac:dyDescent="0.2">
      <c r="A13" s="196"/>
      <c r="B13" s="200" t="s">
        <v>417</v>
      </c>
      <c r="C13" s="201"/>
      <c r="D13" s="201"/>
      <c r="E13" s="201"/>
      <c r="F13" s="201"/>
      <c r="G13" s="201"/>
      <c r="H13" s="201"/>
      <c r="I13" s="202"/>
      <c r="J13" s="391"/>
    </row>
    <row r="14" spans="1:10" ht="15.75" customHeight="1" x14ac:dyDescent="0.2">
      <c r="A14" s="196"/>
      <c r="B14" s="200" t="s">
        <v>926</v>
      </c>
      <c r="C14" s="201"/>
      <c r="D14" s="201"/>
      <c r="E14" s="201"/>
      <c r="F14" s="201"/>
      <c r="G14" s="201"/>
      <c r="H14" s="201"/>
      <c r="I14" s="202"/>
      <c r="J14" s="391"/>
    </row>
    <row r="15" spans="1:10" ht="15.75" customHeight="1" x14ac:dyDescent="0.2">
      <c r="A15" s="196"/>
      <c r="B15" s="200" t="s">
        <v>541</v>
      </c>
      <c r="C15" s="201"/>
      <c r="D15" s="201"/>
      <c r="E15" s="201"/>
      <c r="F15" s="201"/>
      <c r="G15" s="201"/>
      <c r="H15" s="201"/>
      <c r="I15" s="202"/>
      <c r="J15" s="391"/>
    </row>
    <row r="16" spans="1:10" ht="15.75" customHeight="1" x14ac:dyDescent="0.2">
      <c r="A16" s="196"/>
      <c r="B16" s="200" t="s">
        <v>542</v>
      </c>
      <c r="C16" s="201"/>
      <c r="D16" s="201"/>
      <c r="E16" s="201"/>
      <c r="F16" s="201"/>
      <c r="G16" s="201"/>
      <c r="H16" s="201"/>
      <c r="I16" s="202"/>
      <c r="J16" s="391"/>
    </row>
    <row r="17" spans="1:17" ht="15.75" customHeight="1" x14ac:dyDescent="0.2">
      <c r="A17" s="196"/>
      <c r="B17" s="200" t="s">
        <v>927</v>
      </c>
      <c r="C17" s="201"/>
      <c r="D17" s="201"/>
      <c r="E17" s="201"/>
      <c r="F17" s="201"/>
      <c r="G17" s="201"/>
      <c r="H17" s="201"/>
      <c r="I17" s="202"/>
      <c r="J17" s="391"/>
    </row>
    <row r="18" spans="1:17" ht="15.75" customHeight="1" x14ac:dyDescent="0.2">
      <c r="A18" s="196"/>
      <c r="B18" s="200" t="s">
        <v>369</v>
      </c>
      <c r="C18" s="201"/>
      <c r="D18" s="201"/>
      <c r="E18" s="201"/>
      <c r="F18" s="201"/>
      <c r="G18" s="201"/>
      <c r="H18" s="201"/>
      <c r="I18" s="202"/>
      <c r="J18" s="391"/>
    </row>
    <row r="19" spans="1:17" ht="15.75" customHeight="1" x14ac:dyDescent="0.2">
      <c r="A19" s="196"/>
      <c r="B19" s="200" t="s">
        <v>928</v>
      </c>
      <c r="C19" s="201"/>
      <c r="D19" s="201"/>
      <c r="E19" s="201"/>
      <c r="F19" s="201"/>
      <c r="G19" s="201"/>
      <c r="H19" s="201"/>
      <c r="I19" s="202"/>
      <c r="J19" s="391"/>
    </row>
    <row r="20" spans="1:17" ht="15.75" customHeight="1" x14ac:dyDescent="0.2">
      <c r="A20" s="196"/>
      <c r="B20" s="200" t="s">
        <v>929</v>
      </c>
      <c r="C20" s="203"/>
      <c r="D20" s="203"/>
      <c r="E20" s="203"/>
      <c r="F20" s="203"/>
      <c r="G20" s="201"/>
      <c r="H20" s="201"/>
      <c r="I20" s="204"/>
      <c r="J20" s="392"/>
      <c r="K20" s="205"/>
      <c r="L20" s="205"/>
      <c r="M20" s="205"/>
      <c r="N20" s="206"/>
      <c r="O20" s="206"/>
      <c r="Q20" s="207"/>
    </row>
    <row r="21" spans="1:17" ht="15.75" customHeight="1" x14ac:dyDescent="0.2">
      <c r="A21" s="196"/>
      <c r="B21" s="208" t="s">
        <v>930</v>
      </c>
      <c r="C21" s="209"/>
      <c r="D21" s="209"/>
      <c r="E21" s="209"/>
      <c r="F21" s="209"/>
      <c r="G21" s="209"/>
      <c r="H21" s="209"/>
      <c r="I21" s="202"/>
      <c r="J21" s="392"/>
      <c r="K21" s="205"/>
      <c r="L21" s="205"/>
      <c r="M21" s="205"/>
      <c r="N21" s="206"/>
      <c r="O21" s="206"/>
      <c r="Q21" s="207"/>
    </row>
    <row r="22" spans="1:17" ht="15.75" customHeight="1" x14ac:dyDescent="0.2">
      <c r="A22" s="196"/>
      <c r="B22" s="208" t="s">
        <v>931</v>
      </c>
      <c r="C22" s="209"/>
      <c r="D22" s="209"/>
      <c r="E22" s="209"/>
      <c r="F22" s="209"/>
      <c r="G22" s="209"/>
      <c r="H22" s="209"/>
      <c r="I22" s="202"/>
      <c r="J22" s="392"/>
      <c r="K22" s="205"/>
      <c r="L22" s="205"/>
      <c r="M22" s="205"/>
      <c r="N22" s="206"/>
      <c r="O22" s="206"/>
      <c r="Q22" s="207"/>
    </row>
    <row r="23" spans="1:17" ht="15.75" customHeight="1" x14ac:dyDescent="0.2">
      <c r="A23" s="196"/>
      <c r="B23" s="208" t="s">
        <v>932</v>
      </c>
      <c r="C23" s="209"/>
      <c r="D23" s="209"/>
      <c r="E23" s="209"/>
      <c r="F23" s="209"/>
      <c r="G23" s="209"/>
      <c r="H23" s="209"/>
      <c r="I23" s="202"/>
      <c r="J23" s="392"/>
      <c r="K23" s="205"/>
      <c r="L23" s="205"/>
      <c r="M23" s="205"/>
      <c r="N23" s="206"/>
      <c r="O23" s="206"/>
      <c r="Q23" s="207"/>
    </row>
    <row r="24" spans="1:17" ht="15.75" customHeight="1" x14ac:dyDescent="0.2">
      <c r="A24" s="196"/>
      <c r="B24" s="210" t="s">
        <v>933</v>
      </c>
      <c r="C24" s="211"/>
      <c r="D24" s="212"/>
      <c r="E24" s="212"/>
      <c r="F24" s="212"/>
      <c r="G24" s="213"/>
      <c r="H24" s="213"/>
      <c r="I24" s="214"/>
      <c r="J24" s="393"/>
      <c r="K24" s="205"/>
      <c r="L24" s="205"/>
      <c r="M24" s="205"/>
      <c r="N24" s="206"/>
      <c r="O24" s="206"/>
      <c r="Q24" s="207"/>
    </row>
    <row r="25" spans="1:17" ht="15.75" customHeight="1" x14ac:dyDescent="0.2">
      <c r="A25" s="196"/>
      <c r="B25" s="194"/>
      <c r="C25" s="196"/>
      <c r="D25" s="194"/>
      <c r="E25" s="195"/>
      <c r="F25" s="195"/>
      <c r="G25" s="195"/>
      <c r="H25" s="195"/>
      <c r="I25" s="195"/>
      <c r="J25" s="205"/>
      <c r="K25" s="205"/>
      <c r="L25" s="205"/>
      <c r="M25" s="205"/>
      <c r="N25" s="206"/>
      <c r="O25" s="206"/>
      <c r="Q25" s="207"/>
    </row>
    <row r="26" spans="1:17" ht="15.75" customHeight="1" x14ac:dyDescent="0.2">
      <c r="A26" s="196"/>
      <c r="B26" s="192" t="s">
        <v>370</v>
      </c>
      <c r="C26" s="215"/>
      <c r="D26" s="194"/>
      <c r="E26" s="195"/>
      <c r="F26" s="195"/>
      <c r="G26" s="195"/>
      <c r="H26" s="195" t="s">
        <v>11</v>
      </c>
      <c r="J26" s="205"/>
      <c r="K26" s="205"/>
      <c r="L26" s="205"/>
      <c r="M26" s="205"/>
      <c r="N26" s="206"/>
      <c r="O26" s="206"/>
      <c r="Q26" s="207"/>
    </row>
    <row r="27" spans="1:17" ht="15.75" customHeight="1" x14ac:dyDescent="0.2">
      <c r="A27" s="196"/>
      <c r="B27" s="195"/>
      <c r="C27" s="196"/>
      <c r="D27" s="196"/>
      <c r="E27" s="196"/>
      <c r="F27" s="196"/>
      <c r="G27" s="195"/>
      <c r="H27" s="195"/>
      <c r="J27" s="205"/>
      <c r="K27" s="205"/>
      <c r="L27" s="205"/>
      <c r="M27" s="205"/>
      <c r="N27" s="206"/>
      <c r="O27" s="206"/>
      <c r="Q27" s="207"/>
    </row>
    <row r="28" spans="1:17" ht="15.75" customHeight="1" x14ac:dyDescent="0.2">
      <c r="A28" s="196"/>
      <c r="B28" s="196" t="s">
        <v>371</v>
      </c>
      <c r="C28" s="215"/>
      <c r="D28" s="194"/>
      <c r="E28" s="195"/>
      <c r="F28" s="195"/>
      <c r="G28" s="196"/>
      <c r="H28" s="196"/>
      <c r="J28" s="205"/>
      <c r="K28" s="205"/>
      <c r="L28" s="205"/>
      <c r="M28" s="205"/>
      <c r="N28" s="206"/>
      <c r="O28" s="206"/>
      <c r="Q28" s="207"/>
    </row>
    <row r="29" spans="1:17" ht="15.75" customHeight="1" x14ac:dyDescent="0.2">
      <c r="A29" s="196"/>
      <c r="B29" s="196" t="s">
        <v>934</v>
      </c>
      <c r="C29" s="215"/>
      <c r="D29" s="194"/>
      <c r="E29" s="195"/>
      <c r="F29" s="195"/>
      <c r="G29" s="196"/>
      <c r="H29" s="196"/>
      <c r="J29" s="205"/>
      <c r="K29" s="205"/>
      <c r="L29" s="205"/>
      <c r="M29" s="205"/>
      <c r="N29" s="206"/>
      <c r="O29" s="206"/>
      <c r="Q29" s="207"/>
    </row>
    <row r="30" spans="1:17" ht="15.75" customHeight="1" x14ac:dyDescent="0.2">
      <c r="A30" s="196"/>
      <c r="B30" s="194"/>
      <c r="C30" s="196"/>
      <c r="D30" s="194"/>
      <c r="E30" s="195"/>
      <c r="F30" s="195"/>
      <c r="G30" s="195"/>
      <c r="H30" s="195"/>
      <c r="I30" s="195"/>
    </row>
    <row r="31" spans="1:17" ht="15.75" customHeight="1" x14ac:dyDescent="0.2">
      <c r="A31" s="196"/>
      <c r="B31" s="196" t="s">
        <v>372</v>
      </c>
      <c r="C31" s="215"/>
      <c r="D31" s="194"/>
      <c r="E31" s="195"/>
      <c r="F31" s="195"/>
      <c r="G31" s="196"/>
      <c r="H31" s="196"/>
      <c r="J31" s="205"/>
      <c r="K31" s="205"/>
      <c r="L31" s="205"/>
      <c r="M31" s="205"/>
      <c r="N31" s="206"/>
      <c r="O31" s="206"/>
      <c r="Q31" s="207"/>
    </row>
    <row r="32" spans="1:17" ht="15.75" customHeight="1" x14ac:dyDescent="0.2">
      <c r="A32" s="196"/>
      <c r="B32" s="196" t="s">
        <v>373</v>
      </c>
      <c r="C32" s="215"/>
      <c r="D32" s="194"/>
      <c r="E32" s="195"/>
      <c r="F32" s="195"/>
      <c r="G32" s="196"/>
      <c r="H32" s="196"/>
    </row>
    <row r="33" spans="1:17" ht="15.75" customHeight="1" x14ac:dyDescent="0.2">
      <c r="A33" s="196"/>
      <c r="B33" s="196" t="s">
        <v>935</v>
      </c>
      <c r="C33" s="215"/>
      <c r="D33" s="194"/>
      <c r="E33" s="195"/>
      <c r="F33" s="195"/>
      <c r="G33" s="195"/>
      <c r="H33" s="195"/>
    </row>
    <row r="34" spans="1:17" ht="15.75" customHeight="1" x14ac:dyDescent="0.2">
      <c r="A34" s="196"/>
      <c r="B34" s="196"/>
      <c r="C34" s="215"/>
      <c r="D34" s="194"/>
      <c r="E34" s="195"/>
      <c r="F34" s="195"/>
      <c r="G34" s="196"/>
      <c r="H34" s="196"/>
    </row>
    <row r="35" spans="1:17" ht="15.75" customHeight="1" x14ac:dyDescent="0.2">
      <c r="A35" s="196"/>
      <c r="B35" s="196" t="s">
        <v>936</v>
      </c>
      <c r="C35" s="196"/>
      <c r="D35" s="196"/>
      <c r="E35" s="196"/>
      <c r="F35" s="196"/>
      <c r="G35" s="196"/>
      <c r="H35" s="196"/>
    </row>
    <row r="36" spans="1:17" ht="15.75" customHeight="1" x14ac:dyDescent="0.2">
      <c r="A36" s="196"/>
      <c r="B36" s="196" t="s">
        <v>374</v>
      </c>
      <c r="C36" s="215"/>
      <c r="D36" s="194"/>
      <c r="E36" s="195"/>
      <c r="F36" s="195"/>
      <c r="G36" s="195"/>
      <c r="H36" s="195"/>
    </row>
    <row r="37" spans="1:17" ht="15.75" customHeight="1" x14ac:dyDescent="0.2">
      <c r="A37" s="196"/>
      <c r="B37" s="194"/>
      <c r="C37" s="196"/>
      <c r="D37" s="194"/>
      <c r="E37" s="195"/>
      <c r="F37" s="195"/>
      <c r="G37" s="195"/>
      <c r="H37" s="195"/>
      <c r="I37" s="195"/>
    </row>
    <row r="38" spans="1:17" ht="15.75" customHeight="1" x14ac:dyDescent="0.2">
      <c r="A38" s="196"/>
      <c r="B38" s="196" t="s">
        <v>375</v>
      </c>
      <c r="C38" s="195"/>
      <c r="D38" s="216"/>
      <c r="E38" s="196"/>
      <c r="F38" s="196"/>
      <c r="G38" s="196"/>
      <c r="H38" s="196"/>
    </row>
    <row r="39" spans="1:17" ht="15.75" customHeight="1" x14ac:dyDescent="0.2">
      <c r="A39" s="196"/>
      <c r="B39" s="196" t="s">
        <v>376</v>
      </c>
      <c r="C39" s="215"/>
      <c r="D39" s="217"/>
      <c r="E39" s="217"/>
      <c r="F39" s="217"/>
      <c r="G39" s="195"/>
      <c r="H39" s="195"/>
      <c r="J39" s="205"/>
      <c r="K39" s="205"/>
      <c r="L39" s="205"/>
      <c r="M39" s="205"/>
      <c r="N39" s="206"/>
      <c r="O39" s="206"/>
      <c r="Q39" s="207"/>
    </row>
    <row r="40" spans="1:17" ht="15.75" customHeight="1" x14ac:dyDescent="0.2">
      <c r="A40" s="196"/>
      <c r="B40" s="196" t="s">
        <v>377</v>
      </c>
      <c r="C40" s="215"/>
      <c r="D40" s="217"/>
      <c r="E40" s="217"/>
      <c r="F40" s="217"/>
      <c r="G40" s="195"/>
      <c r="H40" s="195"/>
    </row>
    <row r="41" spans="1:17" ht="15.75" customHeight="1" x14ac:dyDescent="0.2">
      <c r="A41" s="196"/>
      <c r="B41" s="196" t="s">
        <v>378</v>
      </c>
      <c r="C41" s="215"/>
      <c r="D41" s="217"/>
      <c r="E41" s="217"/>
      <c r="F41" s="217"/>
      <c r="G41" s="217"/>
      <c r="H41" s="217"/>
      <c r="I41" s="207"/>
      <c r="J41" s="205"/>
      <c r="K41" s="205"/>
      <c r="L41" s="205"/>
      <c r="M41" s="205"/>
      <c r="N41" s="206"/>
      <c r="O41" s="206"/>
      <c r="Q41" s="207"/>
    </row>
    <row r="42" spans="1:17" ht="15.75" customHeight="1" x14ac:dyDescent="0.2">
      <c r="A42" s="196"/>
      <c r="B42" s="196" t="s">
        <v>379</v>
      </c>
      <c r="C42" s="215"/>
      <c r="D42" s="217"/>
      <c r="E42" s="217"/>
      <c r="F42" s="217"/>
      <c r="G42" s="217"/>
      <c r="H42" s="217"/>
      <c r="I42" s="196"/>
      <c r="J42" s="205"/>
      <c r="K42" s="205"/>
      <c r="L42" s="205"/>
      <c r="M42" s="205"/>
      <c r="N42" s="206"/>
      <c r="O42" s="206"/>
      <c r="Q42" s="207"/>
    </row>
    <row r="43" spans="1:17" ht="15.75" customHeight="1" x14ac:dyDescent="0.2">
      <c r="A43" s="196"/>
      <c r="B43" s="196" t="s">
        <v>380</v>
      </c>
      <c r="C43" s="218"/>
      <c r="D43" s="218"/>
      <c r="E43" s="194"/>
      <c r="F43" s="194"/>
      <c r="G43" s="217"/>
      <c r="H43" s="217"/>
      <c r="I43" s="196"/>
      <c r="J43" s="205"/>
      <c r="K43" s="205"/>
      <c r="L43" s="205"/>
      <c r="M43" s="205"/>
      <c r="N43" s="206"/>
      <c r="O43" s="206"/>
      <c r="Q43" s="207"/>
    </row>
    <row r="44" spans="1:17" ht="15.75" customHeight="1" x14ac:dyDescent="0.2">
      <c r="A44" s="196"/>
      <c r="B44" s="194"/>
      <c r="C44" s="196"/>
      <c r="D44" s="194"/>
      <c r="E44" s="195"/>
      <c r="F44" s="195"/>
      <c r="G44" s="195"/>
      <c r="H44" s="195"/>
      <c r="I44" s="195"/>
      <c r="J44" s="205"/>
      <c r="K44" s="205"/>
      <c r="L44" s="205"/>
      <c r="M44" s="205"/>
      <c r="N44" s="206"/>
      <c r="O44" s="206"/>
      <c r="Q44" s="207"/>
    </row>
    <row r="45" spans="1:17" ht="15.75" customHeight="1" x14ac:dyDescent="0.2">
      <c r="A45" s="196"/>
      <c r="B45" s="192" t="s">
        <v>984</v>
      </c>
      <c r="C45" s="196"/>
      <c r="D45" s="196"/>
      <c r="E45" s="194"/>
      <c r="F45" s="194"/>
      <c r="G45" s="194"/>
      <c r="H45" s="194"/>
      <c r="I45" s="196"/>
      <c r="J45" s="205"/>
      <c r="K45" s="205"/>
      <c r="L45" s="205"/>
      <c r="M45" s="205"/>
      <c r="N45" s="206"/>
      <c r="O45" s="206"/>
      <c r="Q45" s="207"/>
    </row>
    <row r="46" spans="1:17" ht="15.75" customHeight="1" x14ac:dyDescent="0.2">
      <c r="A46" s="196"/>
      <c r="B46" s="218" t="s">
        <v>381</v>
      </c>
      <c r="C46" s="196"/>
      <c r="D46" s="196"/>
      <c r="E46" s="194"/>
      <c r="F46" s="194"/>
      <c r="G46" s="194"/>
      <c r="H46" s="194"/>
      <c r="I46" s="195"/>
      <c r="J46" s="196"/>
      <c r="K46" s="205"/>
      <c r="L46" s="205"/>
      <c r="M46" s="205"/>
      <c r="N46" s="206"/>
      <c r="O46" s="206"/>
      <c r="Q46" s="207"/>
    </row>
    <row r="47" spans="1:17" ht="15.75" customHeight="1" x14ac:dyDescent="0.2">
      <c r="A47" s="196"/>
      <c r="B47" s="218" t="s">
        <v>382</v>
      </c>
      <c r="C47" s="219"/>
      <c r="D47" s="219"/>
      <c r="E47" s="219"/>
      <c r="F47" s="219"/>
      <c r="G47" s="219"/>
      <c r="H47" s="219"/>
      <c r="J47" s="196"/>
      <c r="K47" s="205"/>
      <c r="L47" s="205"/>
      <c r="M47" s="205"/>
      <c r="N47" s="206"/>
      <c r="O47" s="206"/>
      <c r="Q47" s="207"/>
    </row>
    <row r="48" spans="1:17" ht="15.75" customHeight="1" x14ac:dyDescent="0.2">
      <c r="A48" s="196"/>
      <c r="B48" s="196" t="s">
        <v>383</v>
      </c>
      <c r="C48" s="219"/>
      <c r="D48" s="219"/>
      <c r="E48" s="219"/>
      <c r="F48" s="219"/>
      <c r="G48" s="219"/>
      <c r="H48" s="219"/>
      <c r="J48" s="196"/>
      <c r="K48" s="205"/>
      <c r="L48" s="205"/>
      <c r="M48" s="205"/>
      <c r="N48" s="206"/>
      <c r="O48" s="206"/>
      <c r="Q48" s="207"/>
    </row>
    <row r="49" spans="1:256" ht="15.75" customHeight="1" x14ac:dyDescent="0.2">
      <c r="A49" s="196"/>
      <c r="B49" s="194"/>
      <c r="C49" s="196"/>
      <c r="D49" s="194"/>
      <c r="E49" s="195"/>
      <c r="F49" s="195"/>
      <c r="G49" s="195"/>
      <c r="H49" s="195"/>
      <c r="I49" s="195"/>
    </row>
    <row r="50" spans="1:256" x14ac:dyDescent="0.2">
      <c r="A50" s="190"/>
      <c r="B50" s="220" t="s">
        <v>384</v>
      </c>
      <c r="D50" s="190"/>
      <c r="E50" s="190"/>
      <c r="F50" s="190"/>
      <c r="G50" s="190"/>
      <c r="H50" s="190"/>
      <c r="J50" s="196"/>
    </row>
    <row r="51" spans="1:256" ht="9.75" customHeight="1" x14ac:dyDescent="0.2">
      <c r="A51" s="196"/>
      <c r="B51" s="196"/>
      <c r="C51" s="221"/>
      <c r="D51" s="221"/>
      <c r="E51" s="221"/>
      <c r="F51" s="193"/>
      <c r="G51" s="193"/>
      <c r="H51" s="194"/>
      <c r="J51" s="196"/>
    </row>
    <row r="52" spans="1:256" x14ac:dyDescent="0.2">
      <c r="A52" s="196"/>
      <c r="B52" s="192" t="s">
        <v>385</v>
      </c>
      <c r="C52" s="221"/>
      <c r="D52" s="221"/>
      <c r="E52" s="221"/>
      <c r="F52" s="193"/>
      <c r="G52" s="193"/>
      <c r="H52" s="194"/>
      <c r="J52" s="196"/>
    </row>
    <row r="53" spans="1:256" x14ac:dyDescent="0.2">
      <c r="A53" s="196"/>
      <c r="B53" s="196" t="s">
        <v>386</v>
      </c>
      <c r="C53" s="221"/>
      <c r="D53" s="221"/>
      <c r="E53" s="221"/>
      <c r="F53" s="193"/>
      <c r="G53" s="193"/>
      <c r="H53" s="194"/>
    </row>
    <row r="54" spans="1:256" x14ac:dyDescent="0.2">
      <c r="A54" s="196"/>
      <c r="B54" s="196" t="s">
        <v>387</v>
      </c>
      <c r="C54" s="221"/>
      <c r="D54" s="221"/>
      <c r="E54" s="221"/>
      <c r="F54" s="193"/>
      <c r="G54" s="193"/>
      <c r="H54" s="194"/>
    </row>
    <row r="55" spans="1:256" x14ac:dyDescent="0.2">
      <c r="A55" s="196"/>
      <c r="B55" s="196" t="s">
        <v>388</v>
      </c>
      <c r="C55" s="221"/>
      <c r="D55" s="221"/>
      <c r="E55" s="221"/>
      <c r="F55" s="193"/>
      <c r="G55" s="193"/>
      <c r="H55" s="194"/>
    </row>
    <row r="56" spans="1:256" x14ac:dyDescent="0.2">
      <c r="A56" s="196"/>
      <c r="B56" s="196" t="s">
        <v>937</v>
      </c>
      <c r="C56" s="221"/>
      <c r="D56" s="221"/>
      <c r="E56" s="221"/>
      <c r="F56" s="193"/>
      <c r="G56" s="193"/>
      <c r="H56" s="194"/>
    </row>
    <row r="57" spans="1:256" x14ac:dyDescent="0.2">
      <c r="A57" s="196"/>
      <c r="B57" s="192" t="s">
        <v>938</v>
      </c>
      <c r="C57" s="221"/>
      <c r="D57" s="221"/>
      <c r="E57" s="221"/>
      <c r="F57" s="193"/>
      <c r="G57" s="193"/>
      <c r="H57" s="194"/>
    </row>
    <row r="58" spans="1:256" x14ac:dyDescent="0.2">
      <c r="A58" s="196"/>
      <c r="B58" s="192" t="s">
        <v>864</v>
      </c>
      <c r="C58" s="221"/>
      <c r="D58" s="221"/>
      <c r="E58" s="221"/>
      <c r="F58" s="193"/>
      <c r="G58" s="193"/>
      <c r="H58" s="194"/>
    </row>
    <row r="59" spans="1:256" x14ac:dyDescent="0.2">
      <c r="A59" s="196"/>
      <c r="B59" s="192" t="s">
        <v>863</v>
      </c>
      <c r="C59" s="221"/>
      <c r="D59" s="221"/>
      <c r="E59" s="221"/>
      <c r="F59" s="193"/>
      <c r="G59" s="193"/>
      <c r="H59" s="194"/>
    </row>
    <row r="60" spans="1:256" x14ac:dyDescent="0.2">
      <c r="A60" s="196"/>
      <c r="B60" s="192" t="s">
        <v>389</v>
      </c>
      <c r="C60" s="221"/>
      <c r="D60" s="221"/>
      <c r="E60" s="221"/>
      <c r="F60" s="193"/>
      <c r="G60" s="193"/>
      <c r="H60" s="194"/>
    </row>
    <row r="61" spans="1:256" x14ac:dyDescent="0.2">
      <c r="A61" s="196"/>
      <c r="B61" s="196" t="s">
        <v>390</v>
      </c>
      <c r="C61" s="221"/>
      <c r="D61" s="221"/>
      <c r="E61" s="221"/>
      <c r="F61" s="193"/>
      <c r="G61" s="193"/>
      <c r="H61" s="194"/>
    </row>
    <row r="62" spans="1:256" x14ac:dyDescent="0.2">
      <c r="A62" s="196"/>
      <c r="B62" s="196" t="s">
        <v>391</v>
      </c>
      <c r="C62" s="221"/>
      <c r="D62" s="221"/>
      <c r="E62" s="221"/>
      <c r="F62" s="193"/>
      <c r="G62" s="193"/>
      <c r="H62" s="194"/>
    </row>
    <row r="63" spans="1:256" ht="9" customHeight="1" x14ac:dyDescent="0.2">
      <c r="A63" s="196"/>
      <c r="B63" s="196"/>
      <c r="C63" s="221"/>
      <c r="D63" s="221"/>
      <c r="E63" s="221"/>
      <c r="F63" s="193"/>
      <c r="G63" s="193"/>
      <c r="H63" s="194"/>
    </row>
    <row r="64" spans="1:256" s="221" customFormat="1" x14ac:dyDescent="0.2">
      <c r="A64" s="196"/>
      <c r="B64" s="192" t="s">
        <v>952</v>
      </c>
      <c r="F64" s="193"/>
      <c r="G64" s="193"/>
      <c r="H64" s="194"/>
      <c r="I64" s="196"/>
      <c r="J64" s="192"/>
      <c r="N64" s="193"/>
      <c r="O64" s="193"/>
      <c r="P64" s="194"/>
      <c r="Q64" s="196"/>
      <c r="R64" s="192"/>
      <c r="V64" s="193"/>
      <c r="W64" s="193"/>
      <c r="X64" s="194"/>
      <c r="Y64" s="196"/>
      <c r="Z64" s="192"/>
      <c r="AD64" s="193"/>
      <c r="AE64" s="193"/>
      <c r="AF64" s="194"/>
      <c r="AG64" s="196"/>
      <c r="AH64" s="192" t="s">
        <v>392</v>
      </c>
      <c r="AL64" s="193"/>
      <c r="AM64" s="193"/>
      <c r="AN64" s="194"/>
      <c r="AO64" s="196"/>
      <c r="AP64" s="192" t="s">
        <v>392</v>
      </c>
      <c r="AT64" s="193"/>
      <c r="AU64" s="193"/>
      <c r="AV64" s="194"/>
      <c r="AW64" s="196"/>
      <c r="AX64" s="192" t="s">
        <v>392</v>
      </c>
      <c r="BB64" s="193"/>
      <c r="BC64" s="193"/>
      <c r="BD64" s="194"/>
      <c r="BE64" s="196"/>
      <c r="BF64" s="192" t="s">
        <v>392</v>
      </c>
      <c r="BJ64" s="193"/>
      <c r="BK64" s="193"/>
      <c r="BL64" s="194"/>
      <c r="BM64" s="196"/>
      <c r="BN64" s="192" t="s">
        <v>392</v>
      </c>
      <c r="BR64" s="193"/>
      <c r="BS64" s="193"/>
      <c r="BT64" s="194"/>
      <c r="BU64" s="196"/>
      <c r="BV64" s="192" t="s">
        <v>392</v>
      </c>
      <c r="BZ64" s="193"/>
      <c r="CA64" s="193"/>
      <c r="CB64" s="194"/>
      <c r="CC64" s="196"/>
      <c r="CD64" s="192" t="s">
        <v>392</v>
      </c>
      <c r="CH64" s="193"/>
      <c r="CI64" s="193"/>
      <c r="CJ64" s="194"/>
      <c r="CK64" s="196"/>
      <c r="CL64" s="192" t="s">
        <v>392</v>
      </c>
      <c r="CP64" s="193"/>
      <c r="CQ64" s="193"/>
      <c r="CR64" s="194"/>
      <c r="CS64" s="196"/>
      <c r="CT64" s="192" t="s">
        <v>392</v>
      </c>
      <c r="CX64" s="193"/>
      <c r="CY64" s="193"/>
      <c r="CZ64" s="194"/>
      <c r="DA64" s="196"/>
      <c r="DB64" s="192" t="s">
        <v>392</v>
      </c>
      <c r="DF64" s="193"/>
      <c r="DG64" s="193"/>
      <c r="DH64" s="194"/>
      <c r="DI64" s="196"/>
      <c r="DJ64" s="192" t="s">
        <v>392</v>
      </c>
      <c r="DN64" s="193"/>
      <c r="DO64" s="193"/>
      <c r="DP64" s="194"/>
      <c r="DQ64" s="196"/>
      <c r="DR64" s="192" t="s">
        <v>392</v>
      </c>
      <c r="DV64" s="193"/>
      <c r="DW64" s="193"/>
      <c r="DX64" s="194"/>
      <c r="DY64" s="196"/>
      <c r="DZ64" s="192" t="s">
        <v>392</v>
      </c>
      <c r="ED64" s="193"/>
      <c r="EE64" s="193"/>
      <c r="EF64" s="194"/>
      <c r="EG64" s="196"/>
      <c r="EH64" s="192" t="s">
        <v>392</v>
      </c>
      <c r="EL64" s="193"/>
      <c r="EM64" s="193"/>
      <c r="EN64" s="194"/>
      <c r="EO64" s="196"/>
      <c r="EP64" s="192" t="s">
        <v>392</v>
      </c>
      <c r="ET64" s="193"/>
      <c r="EU64" s="193"/>
      <c r="EV64" s="194"/>
      <c r="EW64" s="196"/>
      <c r="EX64" s="192" t="s">
        <v>392</v>
      </c>
      <c r="FB64" s="193"/>
      <c r="FC64" s="193"/>
      <c r="FD64" s="194"/>
      <c r="FE64" s="196"/>
      <c r="FF64" s="192" t="s">
        <v>392</v>
      </c>
      <c r="FJ64" s="193"/>
      <c r="FK64" s="193"/>
      <c r="FL64" s="194"/>
      <c r="FM64" s="196"/>
      <c r="FN64" s="192" t="s">
        <v>392</v>
      </c>
      <c r="FR64" s="193"/>
      <c r="FS64" s="193"/>
      <c r="FT64" s="194"/>
      <c r="FU64" s="196"/>
      <c r="FV64" s="192" t="s">
        <v>392</v>
      </c>
      <c r="FZ64" s="193"/>
      <c r="GA64" s="193"/>
      <c r="GB64" s="194"/>
      <c r="GC64" s="196"/>
      <c r="GD64" s="192" t="s">
        <v>392</v>
      </c>
      <c r="GH64" s="193"/>
      <c r="GI64" s="193"/>
      <c r="GJ64" s="194"/>
      <c r="GK64" s="196"/>
      <c r="GL64" s="192" t="s">
        <v>392</v>
      </c>
      <c r="GP64" s="193"/>
      <c r="GQ64" s="193"/>
      <c r="GR64" s="194"/>
      <c r="GS64" s="196"/>
      <c r="GT64" s="192" t="s">
        <v>392</v>
      </c>
      <c r="GX64" s="193"/>
      <c r="GY64" s="193"/>
      <c r="GZ64" s="194"/>
      <c r="HA64" s="196"/>
      <c r="HB64" s="192" t="s">
        <v>392</v>
      </c>
      <c r="HF64" s="193"/>
      <c r="HG64" s="193"/>
      <c r="HH64" s="194"/>
      <c r="HI64" s="196"/>
      <c r="HJ64" s="192" t="s">
        <v>392</v>
      </c>
      <c r="HN64" s="193"/>
      <c r="HO64" s="193"/>
      <c r="HP64" s="194"/>
      <c r="HQ64" s="196"/>
      <c r="HR64" s="192" t="s">
        <v>392</v>
      </c>
      <c r="HV64" s="193"/>
      <c r="HW64" s="193"/>
      <c r="HX64" s="194"/>
      <c r="HY64" s="196"/>
      <c r="HZ64" s="192" t="s">
        <v>392</v>
      </c>
      <c r="ID64" s="193"/>
      <c r="IE64" s="193"/>
      <c r="IF64" s="194"/>
      <c r="IG64" s="196"/>
      <c r="IH64" s="192" t="s">
        <v>392</v>
      </c>
      <c r="IL64" s="193"/>
      <c r="IM64" s="193"/>
      <c r="IN64" s="194"/>
      <c r="IO64" s="196"/>
      <c r="IP64" s="192" t="s">
        <v>392</v>
      </c>
      <c r="IT64" s="193"/>
      <c r="IU64" s="193"/>
      <c r="IV64" s="194"/>
    </row>
    <row r="65" spans="1:256" s="221" customFormat="1" x14ac:dyDescent="0.2">
      <c r="A65" s="196"/>
      <c r="B65" s="196" t="s">
        <v>393</v>
      </c>
      <c r="F65" s="193"/>
      <c r="G65" s="193"/>
      <c r="H65" s="194"/>
      <c r="I65" s="196"/>
      <c r="J65" s="196"/>
      <c r="N65" s="193"/>
      <c r="O65" s="193"/>
      <c r="P65" s="194"/>
      <c r="Q65" s="196"/>
      <c r="R65" s="196"/>
      <c r="V65" s="193"/>
      <c r="W65" s="193"/>
      <c r="X65" s="194"/>
      <c r="Y65" s="196"/>
      <c r="Z65" s="196"/>
      <c r="AD65" s="193"/>
      <c r="AE65" s="193"/>
      <c r="AF65" s="194"/>
      <c r="AG65" s="196"/>
      <c r="AH65" s="196" t="s">
        <v>393</v>
      </c>
      <c r="AL65" s="193"/>
      <c r="AM65" s="193"/>
      <c r="AN65" s="194"/>
      <c r="AO65" s="196"/>
      <c r="AP65" s="196" t="s">
        <v>393</v>
      </c>
      <c r="AT65" s="193"/>
      <c r="AU65" s="193"/>
      <c r="AV65" s="194"/>
      <c r="AW65" s="196"/>
      <c r="AX65" s="196" t="s">
        <v>393</v>
      </c>
      <c r="BB65" s="193"/>
      <c r="BC65" s="193"/>
      <c r="BD65" s="194"/>
      <c r="BE65" s="196"/>
      <c r="BF65" s="196" t="s">
        <v>393</v>
      </c>
      <c r="BJ65" s="193"/>
      <c r="BK65" s="193"/>
      <c r="BL65" s="194"/>
      <c r="BM65" s="196"/>
      <c r="BN65" s="196" t="s">
        <v>393</v>
      </c>
      <c r="BR65" s="193"/>
      <c r="BS65" s="193"/>
      <c r="BT65" s="194"/>
      <c r="BU65" s="196"/>
      <c r="BV65" s="196" t="s">
        <v>393</v>
      </c>
      <c r="BZ65" s="193"/>
      <c r="CA65" s="193"/>
      <c r="CB65" s="194"/>
      <c r="CC65" s="196"/>
      <c r="CD65" s="196" t="s">
        <v>393</v>
      </c>
      <c r="CH65" s="193"/>
      <c r="CI65" s="193"/>
      <c r="CJ65" s="194"/>
      <c r="CK65" s="196"/>
      <c r="CL65" s="196" t="s">
        <v>393</v>
      </c>
      <c r="CP65" s="193"/>
      <c r="CQ65" s="193"/>
      <c r="CR65" s="194"/>
      <c r="CS65" s="196"/>
      <c r="CT65" s="196" t="s">
        <v>393</v>
      </c>
      <c r="CX65" s="193"/>
      <c r="CY65" s="193"/>
      <c r="CZ65" s="194"/>
      <c r="DA65" s="196"/>
      <c r="DB65" s="196" t="s">
        <v>393</v>
      </c>
      <c r="DF65" s="193"/>
      <c r="DG65" s="193"/>
      <c r="DH65" s="194"/>
      <c r="DI65" s="196"/>
      <c r="DJ65" s="196" t="s">
        <v>393</v>
      </c>
      <c r="DN65" s="193"/>
      <c r="DO65" s="193"/>
      <c r="DP65" s="194"/>
      <c r="DQ65" s="196"/>
      <c r="DR65" s="196" t="s">
        <v>393</v>
      </c>
      <c r="DV65" s="193"/>
      <c r="DW65" s="193"/>
      <c r="DX65" s="194"/>
      <c r="DY65" s="196"/>
      <c r="DZ65" s="196" t="s">
        <v>393</v>
      </c>
      <c r="ED65" s="193"/>
      <c r="EE65" s="193"/>
      <c r="EF65" s="194"/>
      <c r="EG65" s="196"/>
      <c r="EH65" s="196" t="s">
        <v>393</v>
      </c>
      <c r="EL65" s="193"/>
      <c r="EM65" s="193"/>
      <c r="EN65" s="194"/>
      <c r="EO65" s="196"/>
      <c r="EP65" s="196" t="s">
        <v>393</v>
      </c>
      <c r="ET65" s="193"/>
      <c r="EU65" s="193"/>
      <c r="EV65" s="194"/>
      <c r="EW65" s="196"/>
      <c r="EX65" s="196" t="s">
        <v>393</v>
      </c>
      <c r="FB65" s="193"/>
      <c r="FC65" s="193"/>
      <c r="FD65" s="194"/>
      <c r="FE65" s="196"/>
      <c r="FF65" s="196" t="s">
        <v>393</v>
      </c>
      <c r="FJ65" s="193"/>
      <c r="FK65" s="193"/>
      <c r="FL65" s="194"/>
      <c r="FM65" s="196"/>
      <c r="FN65" s="196" t="s">
        <v>393</v>
      </c>
      <c r="FR65" s="193"/>
      <c r="FS65" s="193"/>
      <c r="FT65" s="194"/>
      <c r="FU65" s="196"/>
      <c r="FV65" s="196" t="s">
        <v>393</v>
      </c>
      <c r="FZ65" s="193"/>
      <c r="GA65" s="193"/>
      <c r="GB65" s="194"/>
      <c r="GC65" s="196"/>
      <c r="GD65" s="196" t="s">
        <v>393</v>
      </c>
      <c r="GH65" s="193"/>
      <c r="GI65" s="193"/>
      <c r="GJ65" s="194"/>
      <c r="GK65" s="196"/>
      <c r="GL65" s="196" t="s">
        <v>393</v>
      </c>
      <c r="GP65" s="193"/>
      <c r="GQ65" s="193"/>
      <c r="GR65" s="194"/>
      <c r="GS65" s="196"/>
      <c r="GT65" s="196" t="s">
        <v>393</v>
      </c>
      <c r="GX65" s="193"/>
      <c r="GY65" s="193"/>
      <c r="GZ65" s="194"/>
      <c r="HA65" s="196"/>
      <c r="HB65" s="196" t="s">
        <v>393</v>
      </c>
      <c r="HF65" s="193"/>
      <c r="HG65" s="193"/>
      <c r="HH65" s="194"/>
      <c r="HI65" s="196"/>
      <c r="HJ65" s="196" t="s">
        <v>393</v>
      </c>
      <c r="HN65" s="193"/>
      <c r="HO65" s="193"/>
      <c r="HP65" s="194"/>
      <c r="HQ65" s="196"/>
      <c r="HR65" s="196" t="s">
        <v>393</v>
      </c>
      <c r="HV65" s="193"/>
      <c r="HW65" s="193"/>
      <c r="HX65" s="194"/>
      <c r="HY65" s="196"/>
      <c r="HZ65" s="196" t="s">
        <v>393</v>
      </c>
      <c r="ID65" s="193"/>
      <c r="IE65" s="193"/>
      <c r="IF65" s="194"/>
      <c r="IG65" s="196"/>
      <c r="IH65" s="196" t="s">
        <v>393</v>
      </c>
      <c r="IL65" s="193"/>
      <c r="IM65" s="193"/>
      <c r="IN65" s="194"/>
      <c r="IO65" s="196"/>
      <c r="IP65" s="196" t="s">
        <v>393</v>
      </c>
      <c r="IT65" s="193"/>
      <c r="IU65" s="193"/>
      <c r="IV65" s="194"/>
    </row>
    <row r="66" spans="1:256" s="221" customFormat="1" x14ac:dyDescent="0.2">
      <c r="A66" s="196"/>
      <c r="B66" s="196" t="s">
        <v>394</v>
      </c>
      <c r="F66" s="193"/>
      <c r="G66" s="193"/>
      <c r="H66" s="194"/>
      <c r="I66" s="196"/>
      <c r="J66" s="196"/>
      <c r="N66" s="193"/>
      <c r="O66" s="193"/>
      <c r="P66" s="194"/>
      <c r="Q66" s="196"/>
      <c r="R66" s="196"/>
      <c r="V66" s="193"/>
      <c r="W66" s="193"/>
      <c r="X66" s="194"/>
      <c r="Y66" s="196"/>
      <c r="Z66" s="196"/>
      <c r="AD66" s="193"/>
      <c r="AE66" s="193"/>
      <c r="AF66" s="194"/>
      <c r="AG66" s="196"/>
      <c r="AH66" s="196" t="s">
        <v>394</v>
      </c>
      <c r="AL66" s="193"/>
      <c r="AM66" s="193"/>
      <c r="AN66" s="194"/>
      <c r="AO66" s="196"/>
      <c r="AP66" s="196" t="s">
        <v>394</v>
      </c>
      <c r="AT66" s="193"/>
      <c r="AU66" s="193"/>
      <c r="AV66" s="194"/>
      <c r="AW66" s="196"/>
      <c r="AX66" s="196" t="s">
        <v>394</v>
      </c>
      <c r="BB66" s="193"/>
      <c r="BC66" s="193"/>
      <c r="BD66" s="194"/>
      <c r="BE66" s="196"/>
      <c r="BF66" s="196" t="s">
        <v>394</v>
      </c>
      <c r="BJ66" s="193"/>
      <c r="BK66" s="193"/>
      <c r="BL66" s="194"/>
      <c r="BM66" s="196"/>
      <c r="BN66" s="196" t="s">
        <v>394</v>
      </c>
      <c r="BR66" s="193"/>
      <c r="BS66" s="193"/>
      <c r="BT66" s="194"/>
      <c r="BU66" s="196"/>
      <c r="BV66" s="196" t="s">
        <v>394</v>
      </c>
      <c r="BZ66" s="193"/>
      <c r="CA66" s="193"/>
      <c r="CB66" s="194"/>
      <c r="CC66" s="196"/>
      <c r="CD66" s="196" t="s">
        <v>394</v>
      </c>
      <c r="CH66" s="193"/>
      <c r="CI66" s="193"/>
      <c r="CJ66" s="194"/>
      <c r="CK66" s="196"/>
      <c r="CL66" s="196" t="s">
        <v>394</v>
      </c>
      <c r="CP66" s="193"/>
      <c r="CQ66" s="193"/>
      <c r="CR66" s="194"/>
      <c r="CS66" s="196"/>
      <c r="CT66" s="196" t="s">
        <v>394</v>
      </c>
      <c r="CX66" s="193"/>
      <c r="CY66" s="193"/>
      <c r="CZ66" s="194"/>
      <c r="DA66" s="196"/>
      <c r="DB66" s="196" t="s">
        <v>394</v>
      </c>
      <c r="DF66" s="193"/>
      <c r="DG66" s="193"/>
      <c r="DH66" s="194"/>
      <c r="DI66" s="196"/>
      <c r="DJ66" s="196" t="s">
        <v>394</v>
      </c>
      <c r="DN66" s="193"/>
      <c r="DO66" s="193"/>
      <c r="DP66" s="194"/>
      <c r="DQ66" s="196"/>
      <c r="DR66" s="196" t="s">
        <v>394</v>
      </c>
      <c r="DV66" s="193"/>
      <c r="DW66" s="193"/>
      <c r="DX66" s="194"/>
      <c r="DY66" s="196"/>
      <c r="DZ66" s="196" t="s">
        <v>394</v>
      </c>
      <c r="ED66" s="193"/>
      <c r="EE66" s="193"/>
      <c r="EF66" s="194"/>
      <c r="EG66" s="196"/>
      <c r="EH66" s="196" t="s">
        <v>394</v>
      </c>
      <c r="EL66" s="193"/>
      <c r="EM66" s="193"/>
      <c r="EN66" s="194"/>
      <c r="EO66" s="196"/>
      <c r="EP66" s="196" t="s">
        <v>394</v>
      </c>
      <c r="ET66" s="193"/>
      <c r="EU66" s="193"/>
      <c r="EV66" s="194"/>
      <c r="EW66" s="196"/>
      <c r="EX66" s="196" t="s">
        <v>394</v>
      </c>
      <c r="FB66" s="193"/>
      <c r="FC66" s="193"/>
      <c r="FD66" s="194"/>
      <c r="FE66" s="196"/>
      <c r="FF66" s="196" t="s">
        <v>394</v>
      </c>
      <c r="FJ66" s="193"/>
      <c r="FK66" s="193"/>
      <c r="FL66" s="194"/>
      <c r="FM66" s="196"/>
      <c r="FN66" s="196" t="s">
        <v>394</v>
      </c>
      <c r="FR66" s="193"/>
      <c r="FS66" s="193"/>
      <c r="FT66" s="194"/>
      <c r="FU66" s="196"/>
      <c r="FV66" s="196" t="s">
        <v>394</v>
      </c>
      <c r="FZ66" s="193"/>
      <c r="GA66" s="193"/>
      <c r="GB66" s="194"/>
      <c r="GC66" s="196"/>
      <c r="GD66" s="196" t="s">
        <v>394</v>
      </c>
      <c r="GH66" s="193"/>
      <c r="GI66" s="193"/>
      <c r="GJ66" s="194"/>
      <c r="GK66" s="196"/>
      <c r="GL66" s="196" t="s">
        <v>394</v>
      </c>
      <c r="GP66" s="193"/>
      <c r="GQ66" s="193"/>
      <c r="GR66" s="194"/>
      <c r="GS66" s="196"/>
      <c r="GT66" s="196" t="s">
        <v>394</v>
      </c>
      <c r="GX66" s="193"/>
      <c r="GY66" s="193"/>
      <c r="GZ66" s="194"/>
      <c r="HA66" s="196"/>
      <c r="HB66" s="196" t="s">
        <v>394</v>
      </c>
      <c r="HF66" s="193"/>
      <c r="HG66" s="193"/>
      <c r="HH66" s="194"/>
      <c r="HI66" s="196"/>
      <c r="HJ66" s="196" t="s">
        <v>394</v>
      </c>
      <c r="HN66" s="193"/>
      <c r="HO66" s="193"/>
      <c r="HP66" s="194"/>
      <c r="HQ66" s="196"/>
      <c r="HR66" s="196" t="s">
        <v>394</v>
      </c>
      <c r="HV66" s="193"/>
      <c r="HW66" s="193"/>
      <c r="HX66" s="194"/>
      <c r="HY66" s="196"/>
      <c r="HZ66" s="196" t="s">
        <v>394</v>
      </c>
      <c r="ID66" s="193"/>
      <c r="IE66" s="193"/>
      <c r="IF66" s="194"/>
      <c r="IG66" s="196"/>
      <c r="IH66" s="196" t="s">
        <v>394</v>
      </c>
      <c r="IL66" s="193"/>
      <c r="IM66" s="193"/>
      <c r="IN66" s="194"/>
      <c r="IO66" s="196"/>
      <c r="IP66" s="196" t="s">
        <v>394</v>
      </c>
      <c r="IT66" s="193"/>
      <c r="IU66" s="193"/>
      <c r="IV66" s="194"/>
    </row>
    <row r="67" spans="1:256" s="221" customFormat="1" ht="9" customHeight="1" x14ac:dyDescent="0.2">
      <c r="A67" s="196"/>
      <c r="B67" s="196"/>
      <c r="F67" s="193"/>
      <c r="G67" s="193"/>
      <c r="H67" s="194"/>
      <c r="I67" s="196"/>
      <c r="J67" s="196"/>
      <c r="N67" s="193"/>
      <c r="O67" s="193"/>
      <c r="P67" s="194"/>
      <c r="Q67" s="196"/>
      <c r="R67" s="196"/>
      <c r="V67" s="193"/>
      <c r="W67" s="193"/>
      <c r="X67" s="194"/>
      <c r="Y67" s="196"/>
      <c r="Z67" s="196"/>
      <c r="AD67" s="193"/>
      <c r="AE67" s="193"/>
      <c r="AF67" s="194"/>
      <c r="AG67" s="196"/>
      <c r="AH67" s="196"/>
      <c r="AL67" s="193"/>
      <c r="AM67" s="193"/>
      <c r="AN67" s="194"/>
      <c r="AO67" s="196"/>
      <c r="AP67" s="196"/>
      <c r="AT67" s="193"/>
      <c r="AU67" s="193"/>
      <c r="AV67" s="194"/>
      <c r="AW67" s="196"/>
      <c r="AX67" s="196"/>
      <c r="BB67" s="193"/>
      <c r="BC67" s="193"/>
      <c r="BD67" s="194"/>
      <c r="BE67" s="196"/>
      <c r="BF67" s="196"/>
      <c r="BJ67" s="193"/>
      <c r="BK67" s="193"/>
      <c r="BL67" s="194"/>
      <c r="BM67" s="196"/>
      <c r="BN67" s="196"/>
      <c r="BR67" s="193"/>
      <c r="BS67" s="193"/>
      <c r="BT67" s="194"/>
      <c r="BU67" s="196"/>
      <c r="BV67" s="196"/>
      <c r="BZ67" s="193"/>
      <c r="CA67" s="193"/>
      <c r="CB67" s="194"/>
      <c r="CC67" s="196"/>
      <c r="CD67" s="196"/>
      <c r="CH67" s="193"/>
      <c r="CI67" s="193"/>
      <c r="CJ67" s="194"/>
      <c r="CK67" s="196"/>
      <c r="CL67" s="196"/>
      <c r="CP67" s="193"/>
      <c r="CQ67" s="193"/>
      <c r="CR67" s="194"/>
      <c r="CS67" s="196"/>
      <c r="CT67" s="196"/>
      <c r="CX67" s="193"/>
      <c r="CY67" s="193"/>
      <c r="CZ67" s="194"/>
      <c r="DA67" s="196"/>
      <c r="DB67" s="196"/>
      <c r="DF67" s="193"/>
      <c r="DG67" s="193"/>
      <c r="DH67" s="194"/>
      <c r="DI67" s="196"/>
      <c r="DJ67" s="196"/>
      <c r="DN67" s="193"/>
      <c r="DO67" s="193"/>
      <c r="DP67" s="194"/>
      <c r="DQ67" s="196"/>
      <c r="DR67" s="196"/>
      <c r="DV67" s="193"/>
      <c r="DW67" s="193"/>
      <c r="DX67" s="194"/>
      <c r="DY67" s="196"/>
      <c r="DZ67" s="196"/>
      <c r="ED67" s="193"/>
      <c r="EE67" s="193"/>
      <c r="EF67" s="194"/>
      <c r="EG67" s="196"/>
      <c r="EH67" s="196"/>
      <c r="EL67" s="193"/>
      <c r="EM67" s="193"/>
      <c r="EN67" s="194"/>
      <c r="EO67" s="196"/>
      <c r="EP67" s="196"/>
      <c r="ET67" s="193"/>
      <c r="EU67" s="193"/>
      <c r="EV67" s="194"/>
      <c r="EW67" s="196"/>
      <c r="EX67" s="196"/>
      <c r="FB67" s="193"/>
      <c r="FC67" s="193"/>
      <c r="FD67" s="194"/>
      <c r="FE67" s="196"/>
      <c r="FF67" s="196"/>
      <c r="FJ67" s="193"/>
      <c r="FK67" s="193"/>
      <c r="FL67" s="194"/>
      <c r="FM67" s="196"/>
      <c r="FN67" s="196"/>
      <c r="FR67" s="193"/>
      <c r="FS67" s="193"/>
      <c r="FT67" s="194"/>
      <c r="FU67" s="196"/>
      <c r="FV67" s="196"/>
      <c r="FZ67" s="193"/>
      <c r="GA67" s="193"/>
      <c r="GB67" s="194"/>
      <c r="GC67" s="196"/>
      <c r="GD67" s="196"/>
      <c r="GH67" s="193"/>
      <c r="GI67" s="193"/>
      <c r="GJ67" s="194"/>
      <c r="GK67" s="196"/>
      <c r="GL67" s="196"/>
      <c r="GP67" s="193"/>
      <c r="GQ67" s="193"/>
      <c r="GR67" s="194"/>
      <c r="GS67" s="196"/>
      <c r="GT67" s="196"/>
      <c r="GX67" s="193"/>
      <c r="GY67" s="193"/>
      <c r="GZ67" s="194"/>
      <c r="HA67" s="196"/>
      <c r="HB67" s="196"/>
      <c r="HF67" s="193"/>
      <c r="HG67" s="193"/>
      <c r="HH67" s="194"/>
      <c r="HI67" s="196"/>
      <c r="HJ67" s="196"/>
      <c r="HN67" s="193"/>
      <c r="HO67" s="193"/>
      <c r="HP67" s="194"/>
      <c r="HQ67" s="196"/>
      <c r="HR67" s="196"/>
      <c r="HV67" s="193"/>
      <c r="HW67" s="193"/>
      <c r="HX67" s="194"/>
      <c r="HY67" s="196"/>
      <c r="HZ67" s="196"/>
      <c r="ID67" s="193"/>
      <c r="IE67" s="193"/>
      <c r="IF67" s="194"/>
      <c r="IG67" s="196"/>
      <c r="IH67" s="196"/>
      <c r="IL67" s="193"/>
      <c r="IM67" s="193"/>
      <c r="IN67" s="194"/>
      <c r="IO67" s="196"/>
      <c r="IP67" s="196"/>
      <c r="IT67" s="193"/>
      <c r="IU67" s="193"/>
      <c r="IV67" s="194"/>
    </row>
    <row r="68" spans="1:256" s="221" customFormat="1" x14ac:dyDescent="0.2">
      <c r="A68" s="196"/>
      <c r="B68" s="192" t="s">
        <v>953</v>
      </c>
      <c r="F68" s="193"/>
      <c r="G68" s="193"/>
      <c r="H68" s="194"/>
      <c r="I68" s="196"/>
      <c r="J68" s="192"/>
      <c r="N68" s="193"/>
      <c r="O68" s="193"/>
      <c r="P68" s="194"/>
      <c r="Q68" s="196"/>
      <c r="R68" s="192"/>
      <c r="V68" s="193"/>
      <c r="W68" s="193"/>
      <c r="X68" s="194"/>
      <c r="Y68" s="196"/>
      <c r="Z68" s="192"/>
      <c r="AD68" s="193"/>
      <c r="AE68" s="193"/>
      <c r="AF68" s="194"/>
      <c r="AG68" s="196"/>
      <c r="AH68" s="192" t="s">
        <v>395</v>
      </c>
      <c r="AL68" s="193"/>
      <c r="AM68" s="193"/>
      <c r="AN68" s="194"/>
      <c r="AO68" s="196"/>
      <c r="AP68" s="192" t="s">
        <v>395</v>
      </c>
      <c r="AT68" s="193"/>
      <c r="AU68" s="193"/>
      <c r="AV68" s="194"/>
      <c r="AW68" s="196"/>
      <c r="AX68" s="192" t="s">
        <v>395</v>
      </c>
      <c r="BB68" s="193"/>
      <c r="BC68" s="193"/>
      <c r="BD68" s="194"/>
      <c r="BE68" s="196"/>
      <c r="BF68" s="192" t="s">
        <v>395</v>
      </c>
      <c r="BJ68" s="193"/>
      <c r="BK68" s="193"/>
      <c r="BL68" s="194"/>
      <c r="BM68" s="196"/>
      <c r="BN68" s="192" t="s">
        <v>395</v>
      </c>
      <c r="BR68" s="193"/>
      <c r="BS68" s="193"/>
      <c r="BT68" s="194"/>
      <c r="BU68" s="196"/>
      <c r="BV68" s="192" t="s">
        <v>395</v>
      </c>
      <c r="BZ68" s="193"/>
      <c r="CA68" s="193"/>
      <c r="CB68" s="194"/>
      <c r="CC68" s="196"/>
      <c r="CD68" s="192" t="s">
        <v>395</v>
      </c>
      <c r="CH68" s="193"/>
      <c r="CI68" s="193"/>
      <c r="CJ68" s="194"/>
      <c r="CK68" s="196"/>
      <c r="CL68" s="192" t="s">
        <v>395</v>
      </c>
      <c r="CP68" s="193"/>
      <c r="CQ68" s="193"/>
      <c r="CR68" s="194"/>
      <c r="CS68" s="196"/>
      <c r="CT68" s="192" t="s">
        <v>395</v>
      </c>
      <c r="CX68" s="193"/>
      <c r="CY68" s="193"/>
      <c r="CZ68" s="194"/>
      <c r="DA68" s="196"/>
      <c r="DB68" s="192" t="s">
        <v>395</v>
      </c>
      <c r="DF68" s="193"/>
      <c r="DG68" s="193"/>
      <c r="DH68" s="194"/>
      <c r="DI68" s="196"/>
      <c r="DJ68" s="192" t="s">
        <v>395</v>
      </c>
      <c r="DN68" s="193"/>
      <c r="DO68" s="193"/>
      <c r="DP68" s="194"/>
      <c r="DQ68" s="196"/>
      <c r="DR68" s="192" t="s">
        <v>395</v>
      </c>
      <c r="DV68" s="193"/>
      <c r="DW68" s="193"/>
      <c r="DX68" s="194"/>
      <c r="DY68" s="196"/>
      <c r="DZ68" s="192" t="s">
        <v>395</v>
      </c>
      <c r="ED68" s="193"/>
      <c r="EE68" s="193"/>
      <c r="EF68" s="194"/>
      <c r="EG68" s="196"/>
      <c r="EH68" s="192" t="s">
        <v>395</v>
      </c>
      <c r="EL68" s="193"/>
      <c r="EM68" s="193"/>
      <c r="EN68" s="194"/>
      <c r="EO68" s="196"/>
      <c r="EP68" s="192" t="s">
        <v>395</v>
      </c>
      <c r="ET68" s="193"/>
      <c r="EU68" s="193"/>
      <c r="EV68" s="194"/>
      <c r="EW68" s="196"/>
      <c r="EX68" s="192" t="s">
        <v>395</v>
      </c>
      <c r="FB68" s="193"/>
      <c r="FC68" s="193"/>
      <c r="FD68" s="194"/>
      <c r="FE68" s="196"/>
      <c r="FF68" s="192" t="s">
        <v>395</v>
      </c>
      <c r="FJ68" s="193"/>
      <c r="FK68" s="193"/>
      <c r="FL68" s="194"/>
      <c r="FM68" s="196"/>
      <c r="FN68" s="192" t="s">
        <v>395</v>
      </c>
      <c r="FR68" s="193"/>
      <c r="FS68" s="193"/>
      <c r="FT68" s="194"/>
      <c r="FU68" s="196"/>
      <c r="FV68" s="192" t="s">
        <v>395</v>
      </c>
      <c r="FZ68" s="193"/>
      <c r="GA68" s="193"/>
      <c r="GB68" s="194"/>
      <c r="GC68" s="196"/>
      <c r="GD68" s="192" t="s">
        <v>395</v>
      </c>
      <c r="GH68" s="193"/>
      <c r="GI68" s="193"/>
      <c r="GJ68" s="194"/>
      <c r="GK68" s="196"/>
      <c r="GL68" s="192" t="s">
        <v>395</v>
      </c>
      <c r="GP68" s="193"/>
      <c r="GQ68" s="193"/>
      <c r="GR68" s="194"/>
      <c r="GS68" s="196"/>
      <c r="GT68" s="192" t="s">
        <v>395</v>
      </c>
      <c r="GX68" s="193"/>
      <c r="GY68" s="193"/>
      <c r="GZ68" s="194"/>
      <c r="HA68" s="196"/>
      <c r="HB68" s="192" t="s">
        <v>395</v>
      </c>
      <c r="HF68" s="193"/>
      <c r="HG68" s="193"/>
      <c r="HH68" s="194"/>
      <c r="HI68" s="196"/>
      <c r="HJ68" s="192" t="s">
        <v>395</v>
      </c>
      <c r="HN68" s="193"/>
      <c r="HO68" s="193"/>
      <c r="HP68" s="194"/>
      <c r="HQ68" s="196"/>
      <c r="HR68" s="192" t="s">
        <v>395</v>
      </c>
      <c r="HV68" s="193"/>
      <c r="HW68" s="193"/>
      <c r="HX68" s="194"/>
      <c r="HY68" s="196"/>
      <c r="HZ68" s="192" t="s">
        <v>395</v>
      </c>
      <c r="ID68" s="193"/>
      <c r="IE68" s="193"/>
      <c r="IF68" s="194"/>
      <c r="IG68" s="196"/>
      <c r="IH68" s="192" t="s">
        <v>395</v>
      </c>
      <c r="IL68" s="193"/>
      <c r="IM68" s="193"/>
      <c r="IN68" s="194"/>
      <c r="IO68" s="196"/>
      <c r="IP68" s="192" t="s">
        <v>395</v>
      </c>
      <c r="IT68" s="193"/>
      <c r="IU68" s="193"/>
      <c r="IV68" s="194"/>
    </row>
    <row r="69" spans="1:256" s="221" customFormat="1" x14ac:dyDescent="0.2">
      <c r="A69" s="196"/>
      <c r="B69" s="196" t="s">
        <v>396</v>
      </c>
      <c r="F69" s="193"/>
      <c r="G69" s="193"/>
      <c r="H69" s="194"/>
      <c r="I69" s="196"/>
      <c r="J69" s="196"/>
      <c r="N69" s="193"/>
      <c r="O69" s="193"/>
      <c r="P69" s="194"/>
      <c r="Q69" s="196"/>
      <c r="R69" s="196"/>
      <c r="V69" s="193"/>
      <c r="W69" s="193"/>
      <c r="X69" s="194"/>
      <c r="Y69" s="196"/>
      <c r="Z69" s="196"/>
      <c r="AD69" s="193"/>
      <c r="AE69" s="193"/>
      <c r="AF69" s="194"/>
      <c r="AG69" s="196"/>
      <c r="AH69" s="196" t="s">
        <v>396</v>
      </c>
      <c r="AL69" s="193"/>
      <c r="AM69" s="193"/>
      <c r="AN69" s="194"/>
      <c r="AO69" s="196"/>
      <c r="AP69" s="196" t="s">
        <v>396</v>
      </c>
      <c r="AT69" s="193"/>
      <c r="AU69" s="193"/>
      <c r="AV69" s="194"/>
      <c r="AW69" s="196"/>
      <c r="AX69" s="196" t="s">
        <v>396</v>
      </c>
      <c r="BB69" s="193"/>
      <c r="BC69" s="193"/>
      <c r="BD69" s="194"/>
      <c r="BE69" s="196"/>
      <c r="BF69" s="196" t="s">
        <v>396</v>
      </c>
      <c r="BJ69" s="193"/>
      <c r="BK69" s="193"/>
      <c r="BL69" s="194"/>
      <c r="BM69" s="196"/>
      <c r="BN69" s="196" t="s">
        <v>396</v>
      </c>
      <c r="BR69" s="193"/>
      <c r="BS69" s="193"/>
      <c r="BT69" s="194"/>
      <c r="BU69" s="196"/>
      <c r="BV69" s="196" t="s">
        <v>396</v>
      </c>
      <c r="BZ69" s="193"/>
      <c r="CA69" s="193"/>
      <c r="CB69" s="194"/>
      <c r="CC69" s="196"/>
      <c r="CD69" s="196" t="s">
        <v>396</v>
      </c>
      <c r="CH69" s="193"/>
      <c r="CI69" s="193"/>
      <c r="CJ69" s="194"/>
      <c r="CK69" s="196"/>
      <c r="CL69" s="196" t="s">
        <v>396</v>
      </c>
      <c r="CP69" s="193"/>
      <c r="CQ69" s="193"/>
      <c r="CR69" s="194"/>
      <c r="CS69" s="196"/>
      <c r="CT69" s="196" t="s">
        <v>396</v>
      </c>
      <c r="CX69" s="193"/>
      <c r="CY69" s="193"/>
      <c r="CZ69" s="194"/>
      <c r="DA69" s="196"/>
      <c r="DB69" s="196" t="s">
        <v>396</v>
      </c>
      <c r="DF69" s="193"/>
      <c r="DG69" s="193"/>
      <c r="DH69" s="194"/>
      <c r="DI69" s="196"/>
      <c r="DJ69" s="196" t="s">
        <v>396</v>
      </c>
      <c r="DN69" s="193"/>
      <c r="DO69" s="193"/>
      <c r="DP69" s="194"/>
      <c r="DQ69" s="196"/>
      <c r="DR69" s="196" t="s">
        <v>396</v>
      </c>
      <c r="DV69" s="193"/>
      <c r="DW69" s="193"/>
      <c r="DX69" s="194"/>
      <c r="DY69" s="196"/>
      <c r="DZ69" s="196" t="s">
        <v>396</v>
      </c>
      <c r="ED69" s="193"/>
      <c r="EE69" s="193"/>
      <c r="EF69" s="194"/>
      <c r="EG69" s="196"/>
      <c r="EH69" s="196" t="s">
        <v>396</v>
      </c>
      <c r="EL69" s="193"/>
      <c r="EM69" s="193"/>
      <c r="EN69" s="194"/>
      <c r="EO69" s="196"/>
      <c r="EP69" s="196" t="s">
        <v>396</v>
      </c>
      <c r="ET69" s="193"/>
      <c r="EU69" s="193"/>
      <c r="EV69" s="194"/>
      <c r="EW69" s="196"/>
      <c r="EX69" s="196" t="s">
        <v>396</v>
      </c>
      <c r="FB69" s="193"/>
      <c r="FC69" s="193"/>
      <c r="FD69" s="194"/>
      <c r="FE69" s="196"/>
      <c r="FF69" s="196" t="s">
        <v>396</v>
      </c>
      <c r="FJ69" s="193"/>
      <c r="FK69" s="193"/>
      <c r="FL69" s="194"/>
      <c r="FM69" s="196"/>
      <c r="FN69" s="196" t="s">
        <v>396</v>
      </c>
      <c r="FR69" s="193"/>
      <c r="FS69" s="193"/>
      <c r="FT69" s="194"/>
      <c r="FU69" s="196"/>
      <c r="FV69" s="196" t="s">
        <v>396</v>
      </c>
      <c r="FZ69" s="193"/>
      <c r="GA69" s="193"/>
      <c r="GB69" s="194"/>
      <c r="GC69" s="196"/>
      <c r="GD69" s="196" t="s">
        <v>396</v>
      </c>
      <c r="GH69" s="193"/>
      <c r="GI69" s="193"/>
      <c r="GJ69" s="194"/>
      <c r="GK69" s="196"/>
      <c r="GL69" s="196" t="s">
        <v>396</v>
      </c>
      <c r="GP69" s="193"/>
      <c r="GQ69" s="193"/>
      <c r="GR69" s="194"/>
      <c r="GS69" s="196"/>
      <c r="GT69" s="196" t="s">
        <v>396</v>
      </c>
      <c r="GX69" s="193"/>
      <c r="GY69" s="193"/>
      <c r="GZ69" s="194"/>
      <c r="HA69" s="196"/>
      <c r="HB69" s="196" t="s">
        <v>396</v>
      </c>
      <c r="HF69" s="193"/>
      <c r="HG69" s="193"/>
      <c r="HH69" s="194"/>
      <c r="HI69" s="196"/>
      <c r="HJ69" s="196" t="s">
        <v>396</v>
      </c>
      <c r="HN69" s="193"/>
      <c r="HO69" s="193"/>
      <c r="HP69" s="194"/>
      <c r="HQ69" s="196"/>
      <c r="HR69" s="196" t="s">
        <v>396</v>
      </c>
      <c r="HV69" s="193"/>
      <c r="HW69" s="193"/>
      <c r="HX69" s="194"/>
      <c r="HY69" s="196"/>
      <c r="HZ69" s="196" t="s">
        <v>396</v>
      </c>
      <c r="ID69" s="193"/>
      <c r="IE69" s="193"/>
      <c r="IF69" s="194"/>
      <c r="IG69" s="196"/>
      <c r="IH69" s="196" t="s">
        <v>396</v>
      </c>
      <c r="IL69" s="193"/>
      <c r="IM69" s="193"/>
      <c r="IN69" s="194"/>
      <c r="IO69" s="196"/>
      <c r="IP69" s="196" t="s">
        <v>396</v>
      </c>
      <c r="IT69" s="193"/>
      <c r="IU69" s="193"/>
      <c r="IV69" s="194"/>
    </row>
    <row r="70" spans="1:256" s="221" customFormat="1" x14ac:dyDescent="0.2">
      <c r="A70" s="196"/>
      <c r="B70" s="196" t="s">
        <v>397</v>
      </c>
      <c r="F70" s="193"/>
      <c r="G70" s="193"/>
      <c r="H70" s="194"/>
      <c r="I70" s="196"/>
      <c r="J70" s="196"/>
      <c r="N70" s="193"/>
      <c r="O70" s="193"/>
      <c r="P70" s="194"/>
      <c r="Q70" s="196"/>
      <c r="R70" s="196"/>
      <c r="V70" s="193"/>
      <c r="W70" s="193"/>
      <c r="X70" s="194"/>
      <c r="Y70" s="196"/>
      <c r="Z70" s="196"/>
      <c r="AD70" s="193"/>
      <c r="AE70" s="193"/>
      <c r="AF70" s="194"/>
      <c r="AG70" s="196"/>
      <c r="AH70" s="196" t="s">
        <v>397</v>
      </c>
      <c r="AL70" s="193"/>
      <c r="AM70" s="193"/>
      <c r="AN70" s="194"/>
      <c r="AO70" s="196"/>
      <c r="AP70" s="196" t="s">
        <v>397</v>
      </c>
      <c r="AT70" s="193"/>
      <c r="AU70" s="193"/>
      <c r="AV70" s="194"/>
      <c r="AW70" s="196"/>
      <c r="AX70" s="196" t="s">
        <v>397</v>
      </c>
      <c r="BB70" s="193"/>
      <c r="BC70" s="193"/>
      <c r="BD70" s="194"/>
      <c r="BE70" s="196"/>
      <c r="BF70" s="196" t="s">
        <v>397</v>
      </c>
      <c r="BJ70" s="193"/>
      <c r="BK70" s="193"/>
      <c r="BL70" s="194"/>
      <c r="BM70" s="196"/>
      <c r="BN70" s="196" t="s">
        <v>397</v>
      </c>
      <c r="BR70" s="193"/>
      <c r="BS70" s="193"/>
      <c r="BT70" s="194"/>
      <c r="BU70" s="196"/>
      <c r="BV70" s="196" t="s">
        <v>397</v>
      </c>
      <c r="BZ70" s="193"/>
      <c r="CA70" s="193"/>
      <c r="CB70" s="194"/>
      <c r="CC70" s="196"/>
      <c r="CD70" s="196" t="s">
        <v>397</v>
      </c>
      <c r="CH70" s="193"/>
      <c r="CI70" s="193"/>
      <c r="CJ70" s="194"/>
      <c r="CK70" s="196"/>
      <c r="CL70" s="196" t="s">
        <v>397</v>
      </c>
      <c r="CP70" s="193"/>
      <c r="CQ70" s="193"/>
      <c r="CR70" s="194"/>
      <c r="CS70" s="196"/>
      <c r="CT70" s="196" t="s">
        <v>397</v>
      </c>
      <c r="CX70" s="193"/>
      <c r="CY70" s="193"/>
      <c r="CZ70" s="194"/>
      <c r="DA70" s="196"/>
      <c r="DB70" s="196" t="s">
        <v>397</v>
      </c>
      <c r="DF70" s="193"/>
      <c r="DG70" s="193"/>
      <c r="DH70" s="194"/>
      <c r="DI70" s="196"/>
      <c r="DJ70" s="196" t="s">
        <v>397</v>
      </c>
      <c r="DN70" s="193"/>
      <c r="DO70" s="193"/>
      <c r="DP70" s="194"/>
      <c r="DQ70" s="196"/>
      <c r="DR70" s="196" t="s">
        <v>397</v>
      </c>
      <c r="DV70" s="193"/>
      <c r="DW70" s="193"/>
      <c r="DX70" s="194"/>
      <c r="DY70" s="196"/>
      <c r="DZ70" s="196" t="s">
        <v>397</v>
      </c>
      <c r="ED70" s="193"/>
      <c r="EE70" s="193"/>
      <c r="EF70" s="194"/>
      <c r="EG70" s="196"/>
      <c r="EH70" s="196" t="s">
        <v>397</v>
      </c>
      <c r="EL70" s="193"/>
      <c r="EM70" s="193"/>
      <c r="EN70" s="194"/>
      <c r="EO70" s="196"/>
      <c r="EP70" s="196" t="s">
        <v>397</v>
      </c>
      <c r="ET70" s="193"/>
      <c r="EU70" s="193"/>
      <c r="EV70" s="194"/>
      <c r="EW70" s="196"/>
      <c r="EX70" s="196" t="s">
        <v>397</v>
      </c>
      <c r="FB70" s="193"/>
      <c r="FC70" s="193"/>
      <c r="FD70" s="194"/>
      <c r="FE70" s="196"/>
      <c r="FF70" s="196" t="s">
        <v>397</v>
      </c>
      <c r="FJ70" s="193"/>
      <c r="FK70" s="193"/>
      <c r="FL70" s="194"/>
      <c r="FM70" s="196"/>
      <c r="FN70" s="196" t="s">
        <v>397</v>
      </c>
      <c r="FR70" s="193"/>
      <c r="FS70" s="193"/>
      <c r="FT70" s="194"/>
      <c r="FU70" s="196"/>
      <c r="FV70" s="196" t="s">
        <v>397</v>
      </c>
      <c r="FZ70" s="193"/>
      <c r="GA70" s="193"/>
      <c r="GB70" s="194"/>
      <c r="GC70" s="196"/>
      <c r="GD70" s="196" t="s">
        <v>397</v>
      </c>
      <c r="GH70" s="193"/>
      <c r="GI70" s="193"/>
      <c r="GJ70" s="194"/>
      <c r="GK70" s="196"/>
      <c r="GL70" s="196" t="s">
        <v>397</v>
      </c>
      <c r="GP70" s="193"/>
      <c r="GQ70" s="193"/>
      <c r="GR70" s="194"/>
      <c r="GS70" s="196"/>
      <c r="GT70" s="196" t="s">
        <v>397</v>
      </c>
      <c r="GX70" s="193"/>
      <c r="GY70" s="193"/>
      <c r="GZ70" s="194"/>
      <c r="HA70" s="196"/>
      <c r="HB70" s="196" t="s">
        <v>397</v>
      </c>
      <c r="HF70" s="193"/>
      <c r="HG70" s="193"/>
      <c r="HH70" s="194"/>
      <c r="HI70" s="196"/>
      <c r="HJ70" s="196" t="s">
        <v>397</v>
      </c>
      <c r="HN70" s="193"/>
      <c r="HO70" s="193"/>
      <c r="HP70" s="194"/>
      <c r="HQ70" s="196"/>
      <c r="HR70" s="196" t="s">
        <v>397</v>
      </c>
      <c r="HV70" s="193"/>
      <c r="HW70" s="193"/>
      <c r="HX70" s="194"/>
      <c r="HY70" s="196"/>
      <c r="HZ70" s="196" t="s">
        <v>397</v>
      </c>
      <c r="ID70" s="193"/>
      <c r="IE70" s="193"/>
      <c r="IF70" s="194"/>
      <c r="IG70" s="196"/>
      <c r="IH70" s="196" t="s">
        <v>397</v>
      </c>
      <c r="IL70" s="193"/>
      <c r="IM70" s="193"/>
      <c r="IN70" s="194"/>
      <c r="IO70" s="196"/>
      <c r="IP70" s="196" t="s">
        <v>397</v>
      </c>
      <c r="IT70" s="193"/>
      <c r="IU70" s="193"/>
      <c r="IV70" s="194"/>
    </row>
    <row r="71" spans="1:256" s="221" customFormat="1" x14ac:dyDescent="0.2">
      <c r="A71" s="196"/>
      <c r="B71" s="196" t="s">
        <v>960</v>
      </c>
      <c r="F71" s="193"/>
      <c r="G71" s="193"/>
      <c r="H71" s="194"/>
      <c r="I71" s="196"/>
      <c r="J71" s="196"/>
      <c r="N71" s="193"/>
      <c r="O71" s="193"/>
      <c r="P71" s="194"/>
      <c r="Q71" s="196"/>
      <c r="R71" s="196"/>
      <c r="V71" s="193"/>
      <c r="W71" s="193"/>
      <c r="X71" s="194"/>
      <c r="Y71" s="196"/>
      <c r="Z71" s="196"/>
      <c r="AD71" s="193"/>
      <c r="AE71" s="193"/>
      <c r="AF71" s="194"/>
      <c r="AG71" s="196"/>
      <c r="AH71" s="196" t="s">
        <v>398</v>
      </c>
      <c r="AL71" s="193"/>
      <c r="AM71" s="193"/>
      <c r="AN71" s="194"/>
      <c r="AO71" s="196"/>
      <c r="AP71" s="196" t="s">
        <v>398</v>
      </c>
      <c r="AT71" s="193"/>
      <c r="AU71" s="193"/>
      <c r="AV71" s="194"/>
      <c r="AW71" s="196"/>
      <c r="AX71" s="196" t="s">
        <v>398</v>
      </c>
      <c r="BB71" s="193"/>
      <c r="BC71" s="193"/>
      <c r="BD71" s="194"/>
      <c r="BE71" s="196"/>
      <c r="BF71" s="196" t="s">
        <v>398</v>
      </c>
      <c r="BJ71" s="193"/>
      <c r="BK71" s="193"/>
      <c r="BL71" s="194"/>
      <c r="BM71" s="196"/>
      <c r="BN71" s="196" t="s">
        <v>398</v>
      </c>
      <c r="BR71" s="193"/>
      <c r="BS71" s="193"/>
      <c r="BT71" s="194"/>
      <c r="BU71" s="196"/>
      <c r="BV71" s="196" t="s">
        <v>398</v>
      </c>
      <c r="BZ71" s="193"/>
      <c r="CA71" s="193"/>
      <c r="CB71" s="194"/>
      <c r="CC71" s="196"/>
      <c r="CD71" s="196" t="s">
        <v>398</v>
      </c>
      <c r="CH71" s="193"/>
      <c r="CI71" s="193"/>
      <c r="CJ71" s="194"/>
      <c r="CK71" s="196"/>
      <c r="CL71" s="196" t="s">
        <v>398</v>
      </c>
      <c r="CP71" s="193"/>
      <c r="CQ71" s="193"/>
      <c r="CR71" s="194"/>
      <c r="CS71" s="196"/>
      <c r="CT71" s="196" t="s">
        <v>398</v>
      </c>
      <c r="CX71" s="193"/>
      <c r="CY71" s="193"/>
      <c r="CZ71" s="194"/>
      <c r="DA71" s="196"/>
      <c r="DB71" s="196" t="s">
        <v>398</v>
      </c>
      <c r="DF71" s="193"/>
      <c r="DG71" s="193"/>
      <c r="DH71" s="194"/>
      <c r="DI71" s="196"/>
      <c r="DJ71" s="196" t="s">
        <v>398</v>
      </c>
      <c r="DN71" s="193"/>
      <c r="DO71" s="193"/>
      <c r="DP71" s="194"/>
      <c r="DQ71" s="196"/>
      <c r="DR71" s="196" t="s">
        <v>398</v>
      </c>
      <c r="DV71" s="193"/>
      <c r="DW71" s="193"/>
      <c r="DX71" s="194"/>
      <c r="DY71" s="196"/>
      <c r="DZ71" s="196" t="s">
        <v>398</v>
      </c>
      <c r="ED71" s="193"/>
      <c r="EE71" s="193"/>
      <c r="EF71" s="194"/>
      <c r="EG71" s="196"/>
      <c r="EH71" s="196" t="s">
        <v>398</v>
      </c>
      <c r="EL71" s="193"/>
      <c r="EM71" s="193"/>
      <c r="EN71" s="194"/>
      <c r="EO71" s="196"/>
      <c r="EP71" s="196" t="s">
        <v>398</v>
      </c>
      <c r="ET71" s="193"/>
      <c r="EU71" s="193"/>
      <c r="EV71" s="194"/>
      <c r="EW71" s="196"/>
      <c r="EX71" s="196" t="s">
        <v>398</v>
      </c>
      <c r="FB71" s="193"/>
      <c r="FC71" s="193"/>
      <c r="FD71" s="194"/>
      <c r="FE71" s="196"/>
      <c r="FF71" s="196" t="s">
        <v>398</v>
      </c>
      <c r="FJ71" s="193"/>
      <c r="FK71" s="193"/>
      <c r="FL71" s="194"/>
      <c r="FM71" s="196"/>
      <c r="FN71" s="196" t="s">
        <v>398</v>
      </c>
      <c r="FR71" s="193"/>
      <c r="FS71" s="193"/>
      <c r="FT71" s="194"/>
      <c r="FU71" s="196"/>
      <c r="FV71" s="196" t="s">
        <v>398</v>
      </c>
      <c r="FZ71" s="193"/>
      <c r="GA71" s="193"/>
      <c r="GB71" s="194"/>
      <c r="GC71" s="196"/>
      <c r="GD71" s="196" t="s">
        <v>398</v>
      </c>
      <c r="GH71" s="193"/>
      <c r="GI71" s="193"/>
      <c r="GJ71" s="194"/>
      <c r="GK71" s="196"/>
      <c r="GL71" s="196" t="s">
        <v>398</v>
      </c>
      <c r="GP71" s="193"/>
      <c r="GQ71" s="193"/>
      <c r="GR71" s="194"/>
      <c r="GS71" s="196"/>
      <c r="GT71" s="196" t="s">
        <v>398</v>
      </c>
      <c r="GX71" s="193"/>
      <c r="GY71" s="193"/>
      <c r="GZ71" s="194"/>
      <c r="HA71" s="196"/>
      <c r="HB71" s="196" t="s">
        <v>398</v>
      </c>
      <c r="HF71" s="193"/>
      <c r="HG71" s="193"/>
      <c r="HH71" s="194"/>
      <c r="HI71" s="196"/>
      <c r="HJ71" s="196" t="s">
        <v>398</v>
      </c>
      <c r="HN71" s="193"/>
      <c r="HO71" s="193"/>
      <c r="HP71" s="194"/>
      <c r="HQ71" s="196"/>
      <c r="HR71" s="196" t="s">
        <v>398</v>
      </c>
      <c r="HV71" s="193"/>
      <c r="HW71" s="193"/>
      <c r="HX71" s="194"/>
      <c r="HY71" s="196"/>
      <c r="HZ71" s="196" t="s">
        <v>398</v>
      </c>
      <c r="ID71" s="193"/>
      <c r="IE71" s="193"/>
      <c r="IF71" s="194"/>
      <c r="IG71" s="196"/>
      <c r="IH71" s="196" t="s">
        <v>398</v>
      </c>
      <c r="IL71" s="193"/>
      <c r="IM71" s="193"/>
      <c r="IN71" s="194"/>
      <c r="IO71" s="196"/>
      <c r="IP71" s="196" t="s">
        <v>398</v>
      </c>
      <c r="IT71" s="193"/>
      <c r="IU71" s="193"/>
      <c r="IV71" s="194"/>
    </row>
    <row r="72" spans="1:256" s="221" customFormat="1" ht="9" customHeight="1" x14ac:dyDescent="0.2">
      <c r="A72" s="196"/>
      <c r="B72" s="196"/>
      <c r="F72" s="193"/>
      <c r="G72" s="193"/>
      <c r="H72" s="194"/>
      <c r="I72" s="196"/>
      <c r="J72" s="196"/>
      <c r="N72" s="193"/>
      <c r="O72" s="193"/>
      <c r="P72" s="194"/>
      <c r="Q72" s="196"/>
      <c r="R72" s="196"/>
      <c r="V72" s="193"/>
      <c r="W72" s="193"/>
      <c r="X72" s="194"/>
      <c r="Y72" s="196"/>
      <c r="Z72" s="196"/>
      <c r="AD72" s="193"/>
      <c r="AE72" s="193"/>
      <c r="AF72" s="194"/>
      <c r="AG72" s="196"/>
      <c r="AH72" s="196"/>
      <c r="AL72" s="193"/>
      <c r="AM72" s="193"/>
      <c r="AN72" s="194"/>
      <c r="AO72" s="196"/>
      <c r="AP72" s="196"/>
      <c r="AT72" s="193"/>
      <c r="AU72" s="193"/>
      <c r="AV72" s="194"/>
      <c r="AW72" s="196"/>
      <c r="AX72" s="196"/>
      <c r="BB72" s="193"/>
      <c r="BC72" s="193"/>
      <c r="BD72" s="194"/>
      <c r="BE72" s="196"/>
      <c r="BF72" s="196"/>
      <c r="BJ72" s="193"/>
      <c r="BK72" s="193"/>
      <c r="BL72" s="194"/>
      <c r="BM72" s="196"/>
      <c r="BN72" s="196"/>
      <c r="BR72" s="193"/>
      <c r="BS72" s="193"/>
      <c r="BT72" s="194"/>
      <c r="BU72" s="196"/>
      <c r="BV72" s="196"/>
      <c r="BZ72" s="193"/>
      <c r="CA72" s="193"/>
      <c r="CB72" s="194"/>
      <c r="CC72" s="196"/>
      <c r="CD72" s="196"/>
      <c r="CH72" s="193"/>
      <c r="CI72" s="193"/>
      <c r="CJ72" s="194"/>
      <c r="CK72" s="196"/>
      <c r="CL72" s="196"/>
      <c r="CP72" s="193"/>
      <c r="CQ72" s="193"/>
      <c r="CR72" s="194"/>
      <c r="CS72" s="196"/>
      <c r="CT72" s="196"/>
      <c r="CX72" s="193"/>
      <c r="CY72" s="193"/>
      <c r="CZ72" s="194"/>
      <c r="DA72" s="196"/>
      <c r="DB72" s="196"/>
      <c r="DF72" s="193"/>
      <c r="DG72" s="193"/>
      <c r="DH72" s="194"/>
      <c r="DI72" s="196"/>
      <c r="DJ72" s="196"/>
      <c r="DN72" s="193"/>
      <c r="DO72" s="193"/>
      <c r="DP72" s="194"/>
      <c r="DQ72" s="196"/>
      <c r="DR72" s="196"/>
      <c r="DV72" s="193"/>
      <c r="DW72" s="193"/>
      <c r="DX72" s="194"/>
      <c r="DY72" s="196"/>
      <c r="DZ72" s="196"/>
      <c r="ED72" s="193"/>
      <c r="EE72" s="193"/>
      <c r="EF72" s="194"/>
      <c r="EG72" s="196"/>
      <c r="EH72" s="196"/>
      <c r="EL72" s="193"/>
      <c r="EM72" s="193"/>
      <c r="EN72" s="194"/>
      <c r="EO72" s="196"/>
      <c r="EP72" s="196"/>
      <c r="ET72" s="193"/>
      <c r="EU72" s="193"/>
      <c r="EV72" s="194"/>
      <c r="EW72" s="196"/>
      <c r="EX72" s="196"/>
      <c r="FB72" s="193"/>
      <c r="FC72" s="193"/>
      <c r="FD72" s="194"/>
      <c r="FE72" s="196"/>
      <c r="FF72" s="196"/>
      <c r="FJ72" s="193"/>
      <c r="FK72" s="193"/>
      <c r="FL72" s="194"/>
      <c r="FM72" s="196"/>
      <c r="FN72" s="196"/>
      <c r="FR72" s="193"/>
      <c r="FS72" s="193"/>
      <c r="FT72" s="194"/>
      <c r="FU72" s="196"/>
      <c r="FV72" s="196"/>
      <c r="FZ72" s="193"/>
      <c r="GA72" s="193"/>
      <c r="GB72" s="194"/>
      <c r="GC72" s="196"/>
      <c r="GD72" s="196"/>
      <c r="GH72" s="193"/>
      <c r="GI72" s="193"/>
      <c r="GJ72" s="194"/>
      <c r="GK72" s="196"/>
      <c r="GL72" s="196"/>
      <c r="GP72" s="193"/>
      <c r="GQ72" s="193"/>
      <c r="GR72" s="194"/>
      <c r="GS72" s="196"/>
      <c r="GT72" s="196"/>
      <c r="GX72" s="193"/>
      <c r="GY72" s="193"/>
      <c r="GZ72" s="194"/>
      <c r="HA72" s="196"/>
      <c r="HB72" s="196"/>
      <c r="HF72" s="193"/>
      <c r="HG72" s="193"/>
      <c r="HH72" s="194"/>
      <c r="HI72" s="196"/>
      <c r="HJ72" s="196"/>
      <c r="HN72" s="193"/>
      <c r="HO72" s="193"/>
      <c r="HP72" s="194"/>
      <c r="HQ72" s="196"/>
      <c r="HR72" s="196"/>
      <c r="HV72" s="193"/>
      <c r="HW72" s="193"/>
      <c r="HX72" s="194"/>
      <c r="HY72" s="196"/>
      <c r="HZ72" s="196"/>
      <c r="ID72" s="193"/>
      <c r="IE72" s="193"/>
      <c r="IF72" s="194"/>
      <c r="IG72" s="196"/>
      <c r="IH72" s="196"/>
      <c r="IL72" s="193"/>
      <c r="IM72" s="193"/>
      <c r="IN72" s="194"/>
      <c r="IO72" s="196"/>
      <c r="IP72" s="196"/>
      <c r="IT72" s="193"/>
      <c r="IU72" s="193"/>
      <c r="IV72" s="194"/>
    </row>
    <row r="73" spans="1:256" s="221" customFormat="1" x14ac:dyDescent="0.2">
      <c r="A73" s="196"/>
      <c r="B73" s="192" t="s">
        <v>954</v>
      </c>
      <c r="F73" s="193"/>
      <c r="G73" s="193"/>
      <c r="H73" s="194"/>
      <c r="I73" s="196"/>
      <c r="J73" s="192"/>
      <c r="N73" s="193"/>
      <c r="O73" s="193"/>
      <c r="P73" s="194"/>
      <c r="Q73" s="196"/>
      <c r="R73" s="192"/>
      <c r="V73" s="193"/>
      <c r="W73" s="193"/>
      <c r="X73" s="194"/>
      <c r="Y73" s="196"/>
      <c r="Z73" s="192"/>
      <c r="AD73" s="193"/>
      <c r="AE73" s="193"/>
      <c r="AF73" s="194"/>
      <c r="AG73" s="196"/>
      <c r="AH73" s="192" t="s">
        <v>399</v>
      </c>
      <c r="AL73" s="193"/>
      <c r="AM73" s="193"/>
      <c r="AN73" s="194"/>
      <c r="AO73" s="196"/>
      <c r="AP73" s="192" t="s">
        <v>399</v>
      </c>
      <c r="AT73" s="193"/>
      <c r="AU73" s="193"/>
      <c r="AV73" s="194"/>
      <c r="AW73" s="196"/>
      <c r="AX73" s="192" t="s">
        <v>399</v>
      </c>
      <c r="BB73" s="193"/>
      <c r="BC73" s="193"/>
      <c r="BD73" s="194"/>
      <c r="BE73" s="196"/>
      <c r="BF73" s="192" t="s">
        <v>399</v>
      </c>
      <c r="BJ73" s="193"/>
      <c r="BK73" s="193"/>
      <c r="BL73" s="194"/>
      <c r="BM73" s="196"/>
      <c r="BN73" s="192" t="s">
        <v>399</v>
      </c>
      <c r="BR73" s="193"/>
      <c r="BS73" s="193"/>
      <c r="BT73" s="194"/>
      <c r="BU73" s="196"/>
      <c r="BV73" s="192" t="s">
        <v>399</v>
      </c>
      <c r="BZ73" s="193"/>
      <c r="CA73" s="193"/>
      <c r="CB73" s="194"/>
      <c r="CC73" s="196"/>
      <c r="CD73" s="192" t="s">
        <v>399</v>
      </c>
      <c r="CH73" s="193"/>
      <c r="CI73" s="193"/>
      <c r="CJ73" s="194"/>
      <c r="CK73" s="196"/>
      <c r="CL73" s="192" t="s">
        <v>399</v>
      </c>
      <c r="CP73" s="193"/>
      <c r="CQ73" s="193"/>
      <c r="CR73" s="194"/>
      <c r="CS73" s="196"/>
      <c r="CT73" s="192" t="s">
        <v>399</v>
      </c>
      <c r="CX73" s="193"/>
      <c r="CY73" s="193"/>
      <c r="CZ73" s="194"/>
      <c r="DA73" s="196"/>
      <c r="DB73" s="192" t="s">
        <v>399</v>
      </c>
      <c r="DF73" s="193"/>
      <c r="DG73" s="193"/>
      <c r="DH73" s="194"/>
      <c r="DI73" s="196"/>
      <c r="DJ73" s="192" t="s">
        <v>399</v>
      </c>
      <c r="DN73" s="193"/>
      <c r="DO73" s="193"/>
      <c r="DP73" s="194"/>
      <c r="DQ73" s="196"/>
      <c r="DR73" s="192" t="s">
        <v>399</v>
      </c>
      <c r="DV73" s="193"/>
      <c r="DW73" s="193"/>
      <c r="DX73" s="194"/>
      <c r="DY73" s="196"/>
      <c r="DZ73" s="192" t="s">
        <v>399</v>
      </c>
      <c r="ED73" s="193"/>
      <c r="EE73" s="193"/>
      <c r="EF73" s="194"/>
      <c r="EG73" s="196"/>
      <c r="EH73" s="192" t="s">
        <v>399</v>
      </c>
      <c r="EL73" s="193"/>
      <c r="EM73" s="193"/>
      <c r="EN73" s="194"/>
      <c r="EO73" s="196"/>
      <c r="EP73" s="192" t="s">
        <v>399</v>
      </c>
      <c r="ET73" s="193"/>
      <c r="EU73" s="193"/>
      <c r="EV73" s="194"/>
      <c r="EW73" s="196"/>
      <c r="EX73" s="192" t="s">
        <v>399</v>
      </c>
      <c r="FB73" s="193"/>
      <c r="FC73" s="193"/>
      <c r="FD73" s="194"/>
      <c r="FE73" s="196"/>
      <c r="FF73" s="192" t="s">
        <v>399</v>
      </c>
      <c r="FJ73" s="193"/>
      <c r="FK73" s="193"/>
      <c r="FL73" s="194"/>
      <c r="FM73" s="196"/>
      <c r="FN73" s="192" t="s">
        <v>399</v>
      </c>
      <c r="FR73" s="193"/>
      <c r="FS73" s="193"/>
      <c r="FT73" s="194"/>
      <c r="FU73" s="196"/>
      <c r="FV73" s="192" t="s">
        <v>399</v>
      </c>
      <c r="FZ73" s="193"/>
      <c r="GA73" s="193"/>
      <c r="GB73" s="194"/>
      <c r="GC73" s="196"/>
      <c r="GD73" s="192" t="s">
        <v>399</v>
      </c>
      <c r="GH73" s="193"/>
      <c r="GI73" s="193"/>
      <c r="GJ73" s="194"/>
      <c r="GK73" s="196"/>
      <c r="GL73" s="192" t="s">
        <v>399</v>
      </c>
      <c r="GP73" s="193"/>
      <c r="GQ73" s="193"/>
      <c r="GR73" s="194"/>
      <c r="GS73" s="196"/>
      <c r="GT73" s="192" t="s">
        <v>399</v>
      </c>
      <c r="GX73" s="193"/>
      <c r="GY73" s="193"/>
      <c r="GZ73" s="194"/>
      <c r="HA73" s="196"/>
      <c r="HB73" s="192" t="s">
        <v>399</v>
      </c>
      <c r="HF73" s="193"/>
      <c r="HG73" s="193"/>
      <c r="HH73" s="194"/>
      <c r="HI73" s="196"/>
      <c r="HJ73" s="192" t="s">
        <v>399</v>
      </c>
      <c r="HN73" s="193"/>
      <c r="HO73" s="193"/>
      <c r="HP73" s="194"/>
      <c r="HQ73" s="196"/>
      <c r="HR73" s="192" t="s">
        <v>399</v>
      </c>
      <c r="HV73" s="193"/>
      <c r="HW73" s="193"/>
      <c r="HX73" s="194"/>
      <c r="HY73" s="196"/>
      <c r="HZ73" s="192" t="s">
        <v>399</v>
      </c>
      <c r="ID73" s="193"/>
      <c r="IE73" s="193"/>
      <c r="IF73" s="194"/>
      <c r="IG73" s="196"/>
      <c r="IH73" s="192" t="s">
        <v>399</v>
      </c>
      <c r="IL73" s="193"/>
      <c r="IM73" s="193"/>
      <c r="IN73" s="194"/>
      <c r="IO73" s="196"/>
      <c r="IP73" s="192" t="s">
        <v>399</v>
      </c>
      <c r="IT73" s="193"/>
      <c r="IU73" s="193"/>
      <c r="IV73" s="194"/>
    </row>
    <row r="74" spans="1:256" s="221" customFormat="1" x14ac:dyDescent="0.2">
      <c r="A74" s="196"/>
      <c r="B74" s="196" t="s">
        <v>400</v>
      </c>
      <c r="F74" s="193"/>
      <c r="G74" s="193"/>
      <c r="H74" s="194"/>
      <c r="I74" s="196"/>
      <c r="J74" s="196"/>
      <c r="N74" s="193"/>
      <c r="O74" s="193"/>
      <c r="P74" s="194"/>
      <c r="Q74" s="196"/>
      <c r="R74" s="196"/>
      <c r="V74" s="193"/>
      <c r="W74" s="193"/>
      <c r="X74" s="194"/>
      <c r="Y74" s="196"/>
      <c r="Z74" s="196"/>
      <c r="AD74" s="193"/>
      <c r="AE74" s="193"/>
      <c r="AF74" s="194"/>
      <c r="AG74" s="196"/>
      <c r="AH74" s="196" t="s">
        <v>400</v>
      </c>
      <c r="AL74" s="193"/>
      <c r="AM74" s="193"/>
      <c r="AN74" s="194"/>
      <c r="AO74" s="196"/>
      <c r="AP74" s="196" t="s">
        <v>400</v>
      </c>
      <c r="AT74" s="193"/>
      <c r="AU74" s="193"/>
      <c r="AV74" s="194"/>
      <c r="AW74" s="196"/>
      <c r="AX74" s="196" t="s">
        <v>400</v>
      </c>
      <c r="BB74" s="193"/>
      <c r="BC74" s="193"/>
      <c r="BD74" s="194"/>
      <c r="BE74" s="196"/>
      <c r="BF74" s="196" t="s">
        <v>400</v>
      </c>
      <c r="BJ74" s="193"/>
      <c r="BK74" s="193"/>
      <c r="BL74" s="194"/>
      <c r="BM74" s="196"/>
      <c r="BN74" s="196" t="s">
        <v>400</v>
      </c>
      <c r="BR74" s="193"/>
      <c r="BS74" s="193"/>
      <c r="BT74" s="194"/>
      <c r="BU74" s="196"/>
      <c r="BV74" s="196" t="s">
        <v>400</v>
      </c>
      <c r="BZ74" s="193"/>
      <c r="CA74" s="193"/>
      <c r="CB74" s="194"/>
      <c r="CC74" s="196"/>
      <c r="CD74" s="196" t="s">
        <v>400</v>
      </c>
      <c r="CH74" s="193"/>
      <c r="CI74" s="193"/>
      <c r="CJ74" s="194"/>
      <c r="CK74" s="196"/>
      <c r="CL74" s="196" t="s">
        <v>400</v>
      </c>
      <c r="CP74" s="193"/>
      <c r="CQ74" s="193"/>
      <c r="CR74" s="194"/>
      <c r="CS74" s="196"/>
      <c r="CT74" s="196" t="s">
        <v>400</v>
      </c>
      <c r="CX74" s="193"/>
      <c r="CY74" s="193"/>
      <c r="CZ74" s="194"/>
      <c r="DA74" s="196"/>
      <c r="DB74" s="196" t="s">
        <v>400</v>
      </c>
      <c r="DF74" s="193"/>
      <c r="DG74" s="193"/>
      <c r="DH74" s="194"/>
      <c r="DI74" s="196"/>
      <c r="DJ74" s="196" t="s">
        <v>400</v>
      </c>
      <c r="DN74" s="193"/>
      <c r="DO74" s="193"/>
      <c r="DP74" s="194"/>
      <c r="DQ74" s="196"/>
      <c r="DR74" s="196" t="s">
        <v>400</v>
      </c>
      <c r="DV74" s="193"/>
      <c r="DW74" s="193"/>
      <c r="DX74" s="194"/>
      <c r="DY74" s="196"/>
      <c r="DZ74" s="196" t="s">
        <v>400</v>
      </c>
      <c r="ED74" s="193"/>
      <c r="EE74" s="193"/>
      <c r="EF74" s="194"/>
      <c r="EG74" s="196"/>
      <c r="EH74" s="196" t="s">
        <v>400</v>
      </c>
      <c r="EL74" s="193"/>
      <c r="EM74" s="193"/>
      <c r="EN74" s="194"/>
      <c r="EO74" s="196"/>
      <c r="EP74" s="196" t="s">
        <v>400</v>
      </c>
      <c r="ET74" s="193"/>
      <c r="EU74" s="193"/>
      <c r="EV74" s="194"/>
      <c r="EW74" s="196"/>
      <c r="EX74" s="196" t="s">
        <v>400</v>
      </c>
      <c r="FB74" s="193"/>
      <c r="FC74" s="193"/>
      <c r="FD74" s="194"/>
      <c r="FE74" s="196"/>
      <c r="FF74" s="196" t="s">
        <v>400</v>
      </c>
      <c r="FJ74" s="193"/>
      <c r="FK74" s="193"/>
      <c r="FL74" s="194"/>
      <c r="FM74" s="196"/>
      <c r="FN74" s="196" t="s">
        <v>400</v>
      </c>
      <c r="FR74" s="193"/>
      <c r="FS74" s="193"/>
      <c r="FT74" s="194"/>
      <c r="FU74" s="196"/>
      <c r="FV74" s="196" t="s">
        <v>400</v>
      </c>
      <c r="FZ74" s="193"/>
      <c r="GA74" s="193"/>
      <c r="GB74" s="194"/>
      <c r="GC74" s="196"/>
      <c r="GD74" s="196" t="s">
        <v>400</v>
      </c>
      <c r="GH74" s="193"/>
      <c r="GI74" s="193"/>
      <c r="GJ74" s="194"/>
      <c r="GK74" s="196"/>
      <c r="GL74" s="196" t="s">
        <v>400</v>
      </c>
      <c r="GP74" s="193"/>
      <c r="GQ74" s="193"/>
      <c r="GR74" s="194"/>
      <c r="GS74" s="196"/>
      <c r="GT74" s="196" t="s">
        <v>400</v>
      </c>
      <c r="GX74" s="193"/>
      <c r="GY74" s="193"/>
      <c r="GZ74" s="194"/>
      <c r="HA74" s="196"/>
      <c r="HB74" s="196" t="s">
        <v>400</v>
      </c>
      <c r="HF74" s="193"/>
      <c r="HG74" s="193"/>
      <c r="HH74" s="194"/>
      <c r="HI74" s="196"/>
      <c r="HJ74" s="196" t="s">
        <v>400</v>
      </c>
      <c r="HN74" s="193"/>
      <c r="HO74" s="193"/>
      <c r="HP74" s="194"/>
      <c r="HQ74" s="196"/>
      <c r="HR74" s="196" t="s">
        <v>400</v>
      </c>
      <c r="HV74" s="193"/>
      <c r="HW74" s="193"/>
      <c r="HX74" s="194"/>
      <c r="HY74" s="196"/>
      <c r="HZ74" s="196" t="s">
        <v>400</v>
      </c>
      <c r="ID74" s="193"/>
      <c r="IE74" s="193"/>
      <c r="IF74" s="194"/>
      <c r="IG74" s="196"/>
      <c r="IH74" s="196" t="s">
        <v>400</v>
      </c>
      <c r="IL74" s="193"/>
      <c r="IM74" s="193"/>
      <c r="IN74" s="194"/>
      <c r="IO74" s="196"/>
      <c r="IP74" s="196" t="s">
        <v>400</v>
      </c>
      <c r="IT74" s="193"/>
      <c r="IU74" s="193"/>
      <c r="IV74" s="194"/>
    </row>
    <row r="75" spans="1:256" s="221" customFormat="1" x14ac:dyDescent="0.2">
      <c r="A75" s="196"/>
      <c r="B75" s="196" t="s">
        <v>401</v>
      </c>
      <c r="F75" s="193"/>
      <c r="G75" s="193"/>
      <c r="H75" s="194"/>
      <c r="I75" s="196"/>
      <c r="J75" s="196"/>
      <c r="N75" s="193"/>
      <c r="O75" s="193"/>
      <c r="P75" s="194"/>
      <c r="Q75" s="196"/>
      <c r="R75" s="196"/>
      <c r="V75" s="193"/>
      <c r="W75" s="193"/>
      <c r="X75" s="194"/>
      <c r="Y75" s="196"/>
      <c r="Z75" s="196"/>
      <c r="AD75" s="193"/>
      <c r="AE75" s="193"/>
      <c r="AF75" s="194"/>
      <c r="AG75" s="196"/>
      <c r="AH75" s="196" t="s">
        <v>401</v>
      </c>
      <c r="AL75" s="193"/>
      <c r="AM75" s="193"/>
      <c r="AN75" s="194"/>
      <c r="AO75" s="196"/>
      <c r="AP75" s="196" t="s">
        <v>401</v>
      </c>
      <c r="AT75" s="193"/>
      <c r="AU75" s="193"/>
      <c r="AV75" s="194"/>
      <c r="AW75" s="196"/>
      <c r="AX75" s="196" t="s">
        <v>401</v>
      </c>
      <c r="BB75" s="193"/>
      <c r="BC75" s="193"/>
      <c r="BD75" s="194"/>
      <c r="BE75" s="196"/>
      <c r="BF75" s="196" t="s">
        <v>401</v>
      </c>
      <c r="BJ75" s="193"/>
      <c r="BK75" s="193"/>
      <c r="BL75" s="194"/>
      <c r="BM75" s="196"/>
      <c r="BN75" s="196" t="s">
        <v>401</v>
      </c>
      <c r="BR75" s="193"/>
      <c r="BS75" s="193"/>
      <c r="BT75" s="194"/>
      <c r="BU75" s="196"/>
      <c r="BV75" s="196" t="s">
        <v>401</v>
      </c>
      <c r="BZ75" s="193"/>
      <c r="CA75" s="193"/>
      <c r="CB75" s="194"/>
      <c r="CC75" s="196"/>
      <c r="CD75" s="196" t="s">
        <v>401</v>
      </c>
      <c r="CH75" s="193"/>
      <c r="CI75" s="193"/>
      <c r="CJ75" s="194"/>
      <c r="CK75" s="196"/>
      <c r="CL75" s="196" t="s">
        <v>401</v>
      </c>
      <c r="CP75" s="193"/>
      <c r="CQ75" s="193"/>
      <c r="CR75" s="194"/>
      <c r="CS75" s="196"/>
      <c r="CT75" s="196" t="s">
        <v>401</v>
      </c>
      <c r="CX75" s="193"/>
      <c r="CY75" s="193"/>
      <c r="CZ75" s="194"/>
      <c r="DA75" s="196"/>
      <c r="DB75" s="196" t="s">
        <v>401</v>
      </c>
      <c r="DF75" s="193"/>
      <c r="DG75" s="193"/>
      <c r="DH75" s="194"/>
      <c r="DI75" s="196"/>
      <c r="DJ75" s="196" t="s">
        <v>401</v>
      </c>
      <c r="DN75" s="193"/>
      <c r="DO75" s="193"/>
      <c r="DP75" s="194"/>
      <c r="DQ75" s="196"/>
      <c r="DR75" s="196" t="s">
        <v>401</v>
      </c>
      <c r="DV75" s="193"/>
      <c r="DW75" s="193"/>
      <c r="DX75" s="194"/>
      <c r="DY75" s="196"/>
      <c r="DZ75" s="196" t="s">
        <v>401</v>
      </c>
      <c r="ED75" s="193"/>
      <c r="EE75" s="193"/>
      <c r="EF75" s="194"/>
      <c r="EG75" s="196"/>
      <c r="EH75" s="196" t="s">
        <v>401</v>
      </c>
      <c r="EL75" s="193"/>
      <c r="EM75" s="193"/>
      <c r="EN75" s="194"/>
      <c r="EO75" s="196"/>
      <c r="EP75" s="196" t="s">
        <v>401</v>
      </c>
      <c r="ET75" s="193"/>
      <c r="EU75" s="193"/>
      <c r="EV75" s="194"/>
      <c r="EW75" s="196"/>
      <c r="EX75" s="196" t="s">
        <v>401</v>
      </c>
      <c r="FB75" s="193"/>
      <c r="FC75" s="193"/>
      <c r="FD75" s="194"/>
      <c r="FE75" s="196"/>
      <c r="FF75" s="196" t="s">
        <v>401</v>
      </c>
      <c r="FJ75" s="193"/>
      <c r="FK75" s="193"/>
      <c r="FL75" s="194"/>
      <c r="FM75" s="196"/>
      <c r="FN75" s="196" t="s">
        <v>401</v>
      </c>
      <c r="FR75" s="193"/>
      <c r="FS75" s="193"/>
      <c r="FT75" s="194"/>
      <c r="FU75" s="196"/>
      <c r="FV75" s="196" t="s">
        <v>401</v>
      </c>
      <c r="FZ75" s="193"/>
      <c r="GA75" s="193"/>
      <c r="GB75" s="194"/>
      <c r="GC75" s="196"/>
      <c r="GD75" s="196" t="s">
        <v>401</v>
      </c>
      <c r="GH75" s="193"/>
      <c r="GI75" s="193"/>
      <c r="GJ75" s="194"/>
      <c r="GK75" s="196"/>
      <c r="GL75" s="196" t="s">
        <v>401</v>
      </c>
      <c r="GP75" s="193"/>
      <c r="GQ75" s="193"/>
      <c r="GR75" s="194"/>
      <c r="GS75" s="196"/>
      <c r="GT75" s="196" t="s">
        <v>401</v>
      </c>
      <c r="GX75" s="193"/>
      <c r="GY75" s="193"/>
      <c r="GZ75" s="194"/>
      <c r="HA75" s="196"/>
      <c r="HB75" s="196" t="s">
        <v>401</v>
      </c>
      <c r="HF75" s="193"/>
      <c r="HG75" s="193"/>
      <c r="HH75" s="194"/>
      <c r="HI75" s="196"/>
      <c r="HJ75" s="196" t="s">
        <v>401</v>
      </c>
      <c r="HN75" s="193"/>
      <c r="HO75" s="193"/>
      <c r="HP75" s="194"/>
      <c r="HQ75" s="196"/>
      <c r="HR75" s="196" t="s">
        <v>401</v>
      </c>
      <c r="HV75" s="193"/>
      <c r="HW75" s="193"/>
      <c r="HX75" s="194"/>
      <c r="HY75" s="196"/>
      <c r="HZ75" s="196" t="s">
        <v>401</v>
      </c>
      <c r="ID75" s="193"/>
      <c r="IE75" s="193"/>
      <c r="IF75" s="194"/>
      <c r="IG75" s="196"/>
      <c r="IH75" s="196" t="s">
        <v>401</v>
      </c>
      <c r="IL75" s="193"/>
      <c r="IM75" s="193"/>
      <c r="IN75" s="194"/>
      <c r="IO75" s="196"/>
      <c r="IP75" s="196" t="s">
        <v>401</v>
      </c>
      <c r="IT75" s="193"/>
      <c r="IU75" s="193"/>
      <c r="IV75" s="194"/>
    </row>
    <row r="76" spans="1:256" s="221" customFormat="1" x14ac:dyDescent="0.2">
      <c r="A76" s="196"/>
      <c r="B76" s="196" t="s">
        <v>402</v>
      </c>
      <c r="F76" s="193"/>
      <c r="G76" s="193"/>
      <c r="H76" s="194"/>
      <c r="I76" s="196"/>
      <c r="J76" s="196"/>
      <c r="N76" s="193"/>
      <c r="O76" s="193"/>
      <c r="P76" s="194"/>
      <c r="Q76" s="196"/>
      <c r="R76" s="196"/>
      <c r="V76" s="193"/>
      <c r="W76" s="193"/>
      <c r="X76" s="194"/>
      <c r="Y76" s="196"/>
      <c r="Z76" s="196"/>
      <c r="AD76" s="193"/>
      <c r="AE76" s="193"/>
      <c r="AF76" s="194"/>
      <c r="AG76" s="196"/>
      <c r="AH76" s="196" t="s">
        <v>402</v>
      </c>
      <c r="AL76" s="193"/>
      <c r="AM76" s="193"/>
      <c r="AN76" s="194"/>
      <c r="AO76" s="196"/>
      <c r="AP76" s="196" t="s">
        <v>402</v>
      </c>
      <c r="AT76" s="193"/>
      <c r="AU76" s="193"/>
      <c r="AV76" s="194"/>
      <c r="AW76" s="196"/>
      <c r="AX76" s="196" t="s">
        <v>402</v>
      </c>
      <c r="BB76" s="193"/>
      <c r="BC76" s="193"/>
      <c r="BD76" s="194"/>
      <c r="BE76" s="196"/>
      <c r="BF76" s="196" t="s">
        <v>402</v>
      </c>
      <c r="BJ76" s="193"/>
      <c r="BK76" s="193"/>
      <c r="BL76" s="194"/>
      <c r="BM76" s="196"/>
      <c r="BN76" s="196" t="s">
        <v>402</v>
      </c>
      <c r="BR76" s="193"/>
      <c r="BS76" s="193"/>
      <c r="BT76" s="194"/>
      <c r="BU76" s="196"/>
      <c r="BV76" s="196" t="s">
        <v>402</v>
      </c>
      <c r="BZ76" s="193"/>
      <c r="CA76" s="193"/>
      <c r="CB76" s="194"/>
      <c r="CC76" s="196"/>
      <c r="CD76" s="196" t="s">
        <v>402</v>
      </c>
      <c r="CH76" s="193"/>
      <c r="CI76" s="193"/>
      <c r="CJ76" s="194"/>
      <c r="CK76" s="196"/>
      <c r="CL76" s="196" t="s">
        <v>402</v>
      </c>
      <c r="CP76" s="193"/>
      <c r="CQ76" s="193"/>
      <c r="CR76" s="194"/>
      <c r="CS76" s="196"/>
      <c r="CT76" s="196" t="s">
        <v>402</v>
      </c>
      <c r="CX76" s="193"/>
      <c r="CY76" s="193"/>
      <c r="CZ76" s="194"/>
      <c r="DA76" s="196"/>
      <c r="DB76" s="196" t="s">
        <v>402</v>
      </c>
      <c r="DF76" s="193"/>
      <c r="DG76" s="193"/>
      <c r="DH76" s="194"/>
      <c r="DI76" s="196"/>
      <c r="DJ76" s="196" t="s">
        <v>402</v>
      </c>
      <c r="DN76" s="193"/>
      <c r="DO76" s="193"/>
      <c r="DP76" s="194"/>
      <c r="DQ76" s="196"/>
      <c r="DR76" s="196" t="s">
        <v>402</v>
      </c>
      <c r="DV76" s="193"/>
      <c r="DW76" s="193"/>
      <c r="DX76" s="194"/>
      <c r="DY76" s="196"/>
      <c r="DZ76" s="196" t="s">
        <v>402</v>
      </c>
      <c r="ED76" s="193"/>
      <c r="EE76" s="193"/>
      <c r="EF76" s="194"/>
      <c r="EG76" s="196"/>
      <c r="EH76" s="196" t="s">
        <v>402</v>
      </c>
      <c r="EL76" s="193"/>
      <c r="EM76" s="193"/>
      <c r="EN76" s="194"/>
      <c r="EO76" s="196"/>
      <c r="EP76" s="196" t="s">
        <v>402</v>
      </c>
      <c r="ET76" s="193"/>
      <c r="EU76" s="193"/>
      <c r="EV76" s="194"/>
      <c r="EW76" s="196"/>
      <c r="EX76" s="196" t="s">
        <v>402</v>
      </c>
      <c r="FB76" s="193"/>
      <c r="FC76" s="193"/>
      <c r="FD76" s="194"/>
      <c r="FE76" s="196"/>
      <c r="FF76" s="196" t="s">
        <v>402</v>
      </c>
      <c r="FJ76" s="193"/>
      <c r="FK76" s="193"/>
      <c r="FL76" s="194"/>
      <c r="FM76" s="196"/>
      <c r="FN76" s="196" t="s">
        <v>402</v>
      </c>
      <c r="FR76" s="193"/>
      <c r="FS76" s="193"/>
      <c r="FT76" s="194"/>
      <c r="FU76" s="196"/>
      <c r="FV76" s="196" t="s">
        <v>402</v>
      </c>
      <c r="FZ76" s="193"/>
      <c r="GA76" s="193"/>
      <c r="GB76" s="194"/>
      <c r="GC76" s="196"/>
      <c r="GD76" s="196" t="s">
        <v>402</v>
      </c>
      <c r="GH76" s="193"/>
      <c r="GI76" s="193"/>
      <c r="GJ76" s="194"/>
      <c r="GK76" s="196"/>
      <c r="GL76" s="196" t="s">
        <v>402</v>
      </c>
      <c r="GP76" s="193"/>
      <c r="GQ76" s="193"/>
      <c r="GR76" s="194"/>
      <c r="GS76" s="196"/>
      <c r="GT76" s="196" t="s">
        <v>402</v>
      </c>
      <c r="GX76" s="193"/>
      <c r="GY76" s="193"/>
      <c r="GZ76" s="194"/>
      <c r="HA76" s="196"/>
      <c r="HB76" s="196" t="s">
        <v>402</v>
      </c>
      <c r="HF76" s="193"/>
      <c r="HG76" s="193"/>
      <c r="HH76" s="194"/>
      <c r="HI76" s="196"/>
      <c r="HJ76" s="196" t="s">
        <v>402</v>
      </c>
      <c r="HN76" s="193"/>
      <c r="HO76" s="193"/>
      <c r="HP76" s="194"/>
      <c r="HQ76" s="196"/>
      <c r="HR76" s="196" t="s">
        <v>402</v>
      </c>
      <c r="HV76" s="193"/>
      <c r="HW76" s="193"/>
      <c r="HX76" s="194"/>
      <c r="HY76" s="196"/>
      <c r="HZ76" s="196" t="s">
        <v>402</v>
      </c>
      <c r="ID76" s="193"/>
      <c r="IE76" s="193"/>
      <c r="IF76" s="194"/>
      <c r="IG76" s="196"/>
      <c r="IH76" s="196" t="s">
        <v>402</v>
      </c>
      <c r="IL76" s="193"/>
      <c r="IM76" s="193"/>
      <c r="IN76" s="194"/>
      <c r="IO76" s="196"/>
      <c r="IP76" s="196" t="s">
        <v>402</v>
      </c>
      <c r="IT76" s="193"/>
      <c r="IU76" s="193"/>
      <c r="IV76" s="194"/>
    </row>
    <row r="77" spans="1:256" s="221" customFormat="1" x14ac:dyDescent="0.2">
      <c r="A77" s="196"/>
      <c r="B77" s="196" t="s">
        <v>939</v>
      </c>
      <c r="F77" s="193"/>
      <c r="G77" s="193"/>
      <c r="H77" s="194"/>
      <c r="I77" s="196"/>
      <c r="J77" s="196"/>
      <c r="N77" s="193"/>
      <c r="O77" s="193"/>
      <c r="P77" s="194"/>
      <c r="Q77" s="196"/>
      <c r="R77" s="196"/>
      <c r="V77" s="193"/>
      <c r="W77" s="193"/>
      <c r="X77" s="194"/>
      <c r="Y77" s="196"/>
      <c r="Z77" s="196"/>
      <c r="AD77" s="193"/>
      <c r="AE77" s="193"/>
      <c r="AF77" s="194"/>
      <c r="AG77" s="196"/>
      <c r="AH77" s="196" t="s">
        <v>403</v>
      </c>
      <c r="AL77" s="193"/>
      <c r="AM77" s="193"/>
      <c r="AN77" s="194"/>
      <c r="AO77" s="196"/>
      <c r="AP77" s="196" t="s">
        <v>403</v>
      </c>
      <c r="AT77" s="193"/>
      <c r="AU77" s="193"/>
      <c r="AV77" s="194"/>
      <c r="AW77" s="196"/>
      <c r="AX77" s="196" t="s">
        <v>403</v>
      </c>
      <c r="BB77" s="193"/>
      <c r="BC77" s="193"/>
      <c r="BD77" s="194"/>
      <c r="BE77" s="196"/>
      <c r="BF77" s="196" t="s">
        <v>403</v>
      </c>
      <c r="BJ77" s="193"/>
      <c r="BK77" s="193"/>
      <c r="BL77" s="194"/>
      <c r="BM77" s="196"/>
      <c r="BN77" s="196" t="s">
        <v>403</v>
      </c>
      <c r="BR77" s="193"/>
      <c r="BS77" s="193"/>
      <c r="BT77" s="194"/>
      <c r="BU77" s="196"/>
      <c r="BV77" s="196" t="s">
        <v>403</v>
      </c>
      <c r="BZ77" s="193"/>
      <c r="CA77" s="193"/>
      <c r="CB77" s="194"/>
      <c r="CC77" s="196"/>
      <c r="CD77" s="196" t="s">
        <v>403</v>
      </c>
      <c r="CH77" s="193"/>
      <c r="CI77" s="193"/>
      <c r="CJ77" s="194"/>
      <c r="CK77" s="196"/>
      <c r="CL77" s="196" t="s">
        <v>403</v>
      </c>
      <c r="CP77" s="193"/>
      <c r="CQ77" s="193"/>
      <c r="CR77" s="194"/>
      <c r="CS77" s="196"/>
      <c r="CT77" s="196" t="s">
        <v>403</v>
      </c>
      <c r="CX77" s="193"/>
      <c r="CY77" s="193"/>
      <c r="CZ77" s="194"/>
      <c r="DA77" s="196"/>
      <c r="DB77" s="196" t="s">
        <v>403</v>
      </c>
      <c r="DF77" s="193"/>
      <c r="DG77" s="193"/>
      <c r="DH77" s="194"/>
      <c r="DI77" s="196"/>
      <c r="DJ77" s="196" t="s">
        <v>403</v>
      </c>
      <c r="DN77" s="193"/>
      <c r="DO77" s="193"/>
      <c r="DP77" s="194"/>
      <c r="DQ77" s="196"/>
      <c r="DR77" s="196" t="s">
        <v>403</v>
      </c>
      <c r="DV77" s="193"/>
      <c r="DW77" s="193"/>
      <c r="DX77" s="194"/>
      <c r="DY77" s="196"/>
      <c r="DZ77" s="196" t="s">
        <v>403</v>
      </c>
      <c r="ED77" s="193"/>
      <c r="EE77" s="193"/>
      <c r="EF77" s="194"/>
      <c r="EG77" s="196"/>
      <c r="EH77" s="196" t="s">
        <v>403</v>
      </c>
      <c r="EL77" s="193"/>
      <c r="EM77" s="193"/>
      <c r="EN77" s="194"/>
      <c r="EO77" s="196"/>
      <c r="EP77" s="196" t="s">
        <v>403</v>
      </c>
      <c r="ET77" s="193"/>
      <c r="EU77" s="193"/>
      <c r="EV77" s="194"/>
      <c r="EW77" s="196"/>
      <c r="EX77" s="196" t="s">
        <v>403</v>
      </c>
      <c r="FB77" s="193"/>
      <c r="FC77" s="193"/>
      <c r="FD77" s="194"/>
      <c r="FE77" s="196"/>
      <c r="FF77" s="196" t="s">
        <v>403</v>
      </c>
      <c r="FJ77" s="193"/>
      <c r="FK77" s="193"/>
      <c r="FL77" s="194"/>
      <c r="FM77" s="196"/>
      <c r="FN77" s="196" t="s">
        <v>403</v>
      </c>
      <c r="FR77" s="193"/>
      <c r="FS77" s="193"/>
      <c r="FT77" s="194"/>
      <c r="FU77" s="196"/>
      <c r="FV77" s="196" t="s">
        <v>403</v>
      </c>
      <c r="FZ77" s="193"/>
      <c r="GA77" s="193"/>
      <c r="GB77" s="194"/>
      <c r="GC77" s="196"/>
      <c r="GD77" s="196" t="s">
        <v>403</v>
      </c>
      <c r="GH77" s="193"/>
      <c r="GI77" s="193"/>
      <c r="GJ77" s="194"/>
      <c r="GK77" s="196"/>
      <c r="GL77" s="196" t="s">
        <v>403</v>
      </c>
      <c r="GP77" s="193"/>
      <c r="GQ77" s="193"/>
      <c r="GR77" s="194"/>
      <c r="GS77" s="196"/>
      <c r="GT77" s="196" t="s">
        <v>403</v>
      </c>
      <c r="GX77" s="193"/>
      <c r="GY77" s="193"/>
      <c r="GZ77" s="194"/>
      <c r="HA77" s="196"/>
      <c r="HB77" s="196" t="s">
        <v>403</v>
      </c>
      <c r="HF77" s="193"/>
      <c r="HG77" s="193"/>
      <c r="HH77" s="194"/>
      <c r="HI77" s="196"/>
      <c r="HJ77" s="196" t="s">
        <v>403</v>
      </c>
      <c r="HN77" s="193"/>
      <c r="HO77" s="193"/>
      <c r="HP77" s="194"/>
      <c r="HQ77" s="196"/>
      <c r="HR77" s="196" t="s">
        <v>403</v>
      </c>
      <c r="HV77" s="193"/>
      <c r="HW77" s="193"/>
      <c r="HX77" s="194"/>
      <c r="HY77" s="196"/>
      <c r="HZ77" s="196" t="s">
        <v>403</v>
      </c>
      <c r="ID77" s="193"/>
      <c r="IE77" s="193"/>
      <c r="IF77" s="194"/>
      <c r="IG77" s="196"/>
      <c r="IH77" s="196" t="s">
        <v>403</v>
      </c>
      <c r="IL77" s="193"/>
      <c r="IM77" s="193"/>
      <c r="IN77" s="194"/>
      <c r="IO77" s="196"/>
      <c r="IP77" s="196" t="s">
        <v>403</v>
      </c>
      <c r="IT77" s="193"/>
      <c r="IU77" s="193"/>
      <c r="IV77" s="194"/>
    </row>
    <row r="78" spans="1:256" s="221" customFormat="1" ht="9" customHeight="1" x14ac:dyDescent="0.2">
      <c r="A78" s="196"/>
      <c r="B78" s="196"/>
      <c r="F78" s="193"/>
      <c r="G78" s="193"/>
      <c r="H78" s="194"/>
      <c r="I78" s="196"/>
      <c r="J78" s="196"/>
      <c r="N78" s="193"/>
      <c r="O78" s="193"/>
      <c r="P78" s="194"/>
      <c r="Q78" s="196"/>
      <c r="R78" s="196"/>
      <c r="V78" s="193"/>
      <c r="W78" s="193"/>
      <c r="X78" s="194"/>
      <c r="Y78" s="196"/>
      <c r="Z78" s="196"/>
      <c r="AD78" s="193"/>
      <c r="AE78" s="193"/>
      <c r="AF78" s="194"/>
      <c r="AG78" s="196"/>
      <c r="AH78" s="196"/>
      <c r="AL78" s="193"/>
      <c r="AM78" s="193"/>
      <c r="AN78" s="194"/>
      <c r="AO78" s="196"/>
      <c r="AP78" s="196"/>
      <c r="AT78" s="193"/>
      <c r="AU78" s="193"/>
      <c r="AV78" s="194"/>
      <c r="AW78" s="196"/>
      <c r="AX78" s="196"/>
      <c r="BB78" s="193"/>
      <c r="BC78" s="193"/>
      <c r="BD78" s="194"/>
      <c r="BE78" s="196"/>
      <c r="BF78" s="196"/>
      <c r="BJ78" s="193"/>
      <c r="BK78" s="193"/>
      <c r="BL78" s="194"/>
      <c r="BM78" s="196"/>
      <c r="BN78" s="196"/>
      <c r="BR78" s="193"/>
      <c r="BS78" s="193"/>
      <c r="BT78" s="194"/>
      <c r="BU78" s="196"/>
      <c r="BV78" s="196"/>
      <c r="BZ78" s="193"/>
      <c r="CA78" s="193"/>
      <c r="CB78" s="194"/>
      <c r="CC78" s="196"/>
      <c r="CD78" s="196"/>
      <c r="CH78" s="193"/>
      <c r="CI78" s="193"/>
      <c r="CJ78" s="194"/>
      <c r="CK78" s="196"/>
      <c r="CL78" s="196"/>
      <c r="CP78" s="193"/>
      <c r="CQ78" s="193"/>
      <c r="CR78" s="194"/>
      <c r="CS78" s="196"/>
      <c r="CT78" s="196"/>
      <c r="CX78" s="193"/>
      <c r="CY78" s="193"/>
      <c r="CZ78" s="194"/>
      <c r="DA78" s="196"/>
      <c r="DB78" s="196"/>
      <c r="DF78" s="193"/>
      <c r="DG78" s="193"/>
      <c r="DH78" s="194"/>
      <c r="DI78" s="196"/>
      <c r="DJ78" s="196"/>
      <c r="DN78" s="193"/>
      <c r="DO78" s="193"/>
      <c r="DP78" s="194"/>
      <c r="DQ78" s="196"/>
      <c r="DR78" s="196"/>
      <c r="DV78" s="193"/>
      <c r="DW78" s="193"/>
      <c r="DX78" s="194"/>
      <c r="DY78" s="196"/>
      <c r="DZ78" s="196"/>
      <c r="ED78" s="193"/>
      <c r="EE78" s="193"/>
      <c r="EF78" s="194"/>
      <c r="EG78" s="196"/>
      <c r="EH78" s="196"/>
      <c r="EL78" s="193"/>
      <c r="EM78" s="193"/>
      <c r="EN78" s="194"/>
      <c r="EO78" s="196"/>
      <c r="EP78" s="196"/>
      <c r="ET78" s="193"/>
      <c r="EU78" s="193"/>
      <c r="EV78" s="194"/>
      <c r="EW78" s="196"/>
      <c r="EX78" s="196"/>
      <c r="FB78" s="193"/>
      <c r="FC78" s="193"/>
      <c r="FD78" s="194"/>
      <c r="FE78" s="196"/>
      <c r="FF78" s="196"/>
      <c r="FJ78" s="193"/>
      <c r="FK78" s="193"/>
      <c r="FL78" s="194"/>
      <c r="FM78" s="196"/>
      <c r="FN78" s="196"/>
      <c r="FR78" s="193"/>
      <c r="FS78" s="193"/>
      <c r="FT78" s="194"/>
      <c r="FU78" s="196"/>
      <c r="FV78" s="196"/>
      <c r="FZ78" s="193"/>
      <c r="GA78" s="193"/>
      <c r="GB78" s="194"/>
      <c r="GC78" s="196"/>
      <c r="GD78" s="196"/>
      <c r="GH78" s="193"/>
      <c r="GI78" s="193"/>
      <c r="GJ78" s="194"/>
      <c r="GK78" s="196"/>
      <c r="GL78" s="196"/>
      <c r="GP78" s="193"/>
      <c r="GQ78" s="193"/>
      <c r="GR78" s="194"/>
      <c r="GS78" s="196"/>
      <c r="GT78" s="196"/>
      <c r="GX78" s="193"/>
      <c r="GY78" s="193"/>
      <c r="GZ78" s="194"/>
      <c r="HA78" s="196"/>
      <c r="HB78" s="196"/>
      <c r="HF78" s="193"/>
      <c r="HG78" s="193"/>
      <c r="HH78" s="194"/>
      <c r="HI78" s="196"/>
      <c r="HJ78" s="196"/>
      <c r="HN78" s="193"/>
      <c r="HO78" s="193"/>
      <c r="HP78" s="194"/>
      <c r="HQ78" s="196"/>
      <c r="HR78" s="196"/>
      <c r="HV78" s="193"/>
      <c r="HW78" s="193"/>
      <c r="HX78" s="194"/>
      <c r="HY78" s="196"/>
      <c r="HZ78" s="196"/>
      <c r="ID78" s="193"/>
      <c r="IE78" s="193"/>
      <c r="IF78" s="194"/>
      <c r="IG78" s="196"/>
      <c r="IH78" s="196"/>
      <c r="IL78" s="193"/>
      <c r="IM78" s="193"/>
      <c r="IN78" s="194"/>
      <c r="IO78" s="196"/>
      <c r="IP78" s="196"/>
      <c r="IT78" s="193"/>
      <c r="IU78" s="193"/>
      <c r="IV78" s="194"/>
    </row>
    <row r="79" spans="1:256" ht="15.75" customHeight="1" x14ac:dyDescent="0.2">
      <c r="A79" s="196"/>
      <c r="B79" s="192" t="s">
        <v>955</v>
      </c>
      <c r="C79" s="221"/>
      <c r="H79" s="194"/>
    </row>
    <row r="80" spans="1:256" ht="15.75" customHeight="1" x14ac:dyDescent="0.2">
      <c r="A80" s="196"/>
      <c r="B80" s="196" t="s">
        <v>940</v>
      </c>
      <c r="C80" s="192"/>
      <c r="D80" s="193"/>
      <c r="E80" s="194"/>
      <c r="F80" s="216"/>
      <c r="G80" s="222"/>
    </row>
    <row r="81" spans="1:10" ht="9" customHeight="1" x14ac:dyDescent="0.2">
      <c r="A81" s="196"/>
      <c r="B81" s="196"/>
      <c r="C81" s="221"/>
      <c r="D81" s="221"/>
      <c r="E81" s="221"/>
      <c r="F81" s="193"/>
      <c r="G81" s="193"/>
      <c r="H81" s="194"/>
    </row>
    <row r="82" spans="1:10" ht="18" x14ac:dyDescent="0.25">
      <c r="A82" s="196"/>
      <c r="B82" s="223" t="s">
        <v>956</v>
      </c>
      <c r="C82" s="224"/>
      <c r="D82" s="224"/>
      <c r="E82" s="225"/>
      <c r="F82" s="225"/>
      <c r="G82" s="225"/>
      <c r="H82" s="225"/>
      <c r="I82" s="226"/>
    </row>
    <row r="83" spans="1:10" ht="18" x14ac:dyDescent="0.25">
      <c r="A83" s="196"/>
      <c r="B83" s="227" t="s">
        <v>404</v>
      </c>
      <c r="C83" s="224"/>
      <c r="D83" s="224"/>
      <c r="E83" s="225"/>
      <c r="F83" s="225"/>
      <c r="G83" s="225"/>
      <c r="H83" s="225"/>
      <c r="I83" s="226"/>
    </row>
    <row r="84" spans="1:10" x14ac:dyDescent="0.2">
      <c r="A84" s="196"/>
      <c r="B84" s="196" t="s">
        <v>405</v>
      </c>
      <c r="D84" s="190"/>
      <c r="E84" s="190"/>
      <c r="F84" s="190"/>
      <c r="G84" s="190"/>
      <c r="H84" s="190"/>
    </row>
    <row r="85" spans="1:10" ht="9" customHeight="1" x14ac:dyDescent="0.2">
      <c r="A85" s="196"/>
      <c r="B85" s="196"/>
      <c r="C85" s="221"/>
      <c r="D85" s="221"/>
      <c r="E85" s="221"/>
      <c r="F85" s="193"/>
      <c r="G85" s="193"/>
      <c r="H85" s="194"/>
    </row>
    <row r="86" spans="1:10" x14ac:dyDescent="0.25">
      <c r="A86" s="196"/>
      <c r="B86" s="223" t="s">
        <v>957</v>
      </c>
      <c r="C86" s="224"/>
      <c r="D86" s="224"/>
      <c r="E86" s="190"/>
      <c r="F86" s="190"/>
      <c r="G86" s="190"/>
      <c r="H86" s="190"/>
    </row>
    <row r="87" spans="1:10" x14ac:dyDescent="0.2">
      <c r="A87" s="194"/>
      <c r="B87" s="196" t="s">
        <v>406</v>
      </c>
      <c r="C87" s="192"/>
      <c r="D87" s="193"/>
      <c r="E87" s="194"/>
      <c r="F87" s="216"/>
      <c r="G87" s="222"/>
    </row>
    <row r="88" spans="1:10" ht="7.5" customHeight="1" x14ac:dyDescent="0.2">
      <c r="A88" s="196"/>
      <c r="B88" s="196"/>
      <c r="D88" s="190"/>
      <c r="E88" s="190"/>
      <c r="F88" s="190"/>
      <c r="G88" s="190"/>
      <c r="H88" s="190"/>
    </row>
    <row r="89" spans="1:10" ht="9" customHeight="1" x14ac:dyDescent="0.25">
      <c r="B89" s="229"/>
      <c r="C89" s="229"/>
      <c r="D89" s="229"/>
      <c r="E89" s="229"/>
      <c r="F89" s="229"/>
      <c r="G89" s="229"/>
      <c r="H89" s="229"/>
      <c r="I89" s="229"/>
      <c r="J89" s="229"/>
    </row>
    <row r="90" spans="1:10" x14ac:dyDescent="0.25">
      <c r="A90" s="196"/>
      <c r="B90" s="228" t="s">
        <v>958</v>
      </c>
      <c r="C90" s="228"/>
      <c r="D90" s="228"/>
      <c r="E90" s="228"/>
      <c r="F90" s="228"/>
      <c r="G90" s="190"/>
      <c r="H90" s="190"/>
    </row>
    <row r="91" spans="1:10" ht="8.1" customHeight="1" x14ac:dyDescent="0.25">
      <c r="B91" s="229"/>
      <c r="C91" s="229"/>
      <c r="D91" s="229"/>
      <c r="E91" s="229"/>
      <c r="F91" s="229" t="s">
        <v>11</v>
      </c>
      <c r="G91" s="229"/>
      <c r="H91" s="229"/>
      <c r="I91" s="229"/>
      <c r="J91" s="229"/>
    </row>
    <row r="92" spans="1:10" x14ac:dyDescent="0.2">
      <c r="A92" s="196"/>
      <c r="B92" s="196" t="s">
        <v>941</v>
      </c>
      <c r="D92" s="190"/>
      <c r="E92" s="190"/>
      <c r="F92" s="190"/>
      <c r="G92" s="190"/>
      <c r="H92" s="190"/>
    </row>
    <row r="93" spans="1:10" x14ac:dyDescent="0.2">
      <c r="A93" s="196"/>
      <c r="B93" s="196" t="s">
        <v>407</v>
      </c>
      <c r="D93" s="190"/>
      <c r="E93" s="190"/>
      <c r="F93" s="190"/>
      <c r="G93" s="190"/>
      <c r="H93" s="190"/>
    </row>
    <row r="94" spans="1:10" x14ac:dyDescent="0.2">
      <c r="A94" s="196"/>
      <c r="B94" s="196" t="s">
        <v>408</v>
      </c>
      <c r="D94" s="190"/>
      <c r="E94" s="190"/>
      <c r="F94" s="190"/>
      <c r="G94" s="190"/>
      <c r="H94" s="190"/>
    </row>
    <row r="95" spans="1:10" x14ac:dyDescent="0.2">
      <c r="A95" s="196"/>
      <c r="B95" s="196" t="s">
        <v>409</v>
      </c>
      <c r="D95" s="190"/>
      <c r="E95" s="190"/>
      <c r="F95" s="190"/>
      <c r="G95" s="190"/>
      <c r="H95" s="190"/>
    </row>
    <row r="96" spans="1:10" x14ac:dyDescent="0.2">
      <c r="A96" s="196"/>
      <c r="B96" s="196" t="s">
        <v>410</v>
      </c>
      <c r="D96" s="190"/>
      <c r="E96" s="190"/>
      <c r="F96" s="190"/>
      <c r="G96" s="190"/>
      <c r="H96" s="190"/>
    </row>
    <row r="97" spans="1:8" x14ac:dyDescent="0.2">
      <c r="A97" s="196"/>
      <c r="B97" s="196" t="s">
        <v>411</v>
      </c>
      <c r="D97" s="190"/>
      <c r="E97" s="190"/>
      <c r="F97" s="190"/>
      <c r="G97" s="190"/>
      <c r="H97" s="190"/>
    </row>
    <row r="98" spans="1:8" ht="9" customHeight="1" x14ac:dyDescent="0.2">
      <c r="A98" s="190"/>
      <c r="D98" s="190"/>
      <c r="E98" s="190"/>
      <c r="F98" s="190"/>
      <c r="G98" s="190"/>
      <c r="H98" s="190"/>
    </row>
    <row r="99" spans="1:8" x14ac:dyDescent="0.2">
      <c r="A99" s="196"/>
      <c r="B99" s="196" t="s">
        <v>412</v>
      </c>
      <c r="D99" s="190"/>
      <c r="E99" s="190"/>
      <c r="F99" s="190"/>
      <c r="G99" s="190"/>
      <c r="H99" s="190"/>
    </row>
    <row r="100" spans="1:8" x14ac:dyDescent="0.2">
      <c r="A100" s="196"/>
      <c r="B100" s="196" t="s">
        <v>413</v>
      </c>
      <c r="D100" s="190"/>
      <c r="E100" s="190"/>
      <c r="F100" s="190"/>
      <c r="G100" s="190"/>
      <c r="H100" s="190"/>
    </row>
    <row r="101" spans="1:8" x14ac:dyDescent="0.2">
      <c r="A101" s="196"/>
      <c r="B101" s="196" t="s">
        <v>414</v>
      </c>
      <c r="D101" s="190"/>
      <c r="E101" s="190"/>
      <c r="F101" s="190"/>
      <c r="G101" s="190"/>
      <c r="H101" s="190"/>
    </row>
    <row r="102" spans="1:8" ht="9" customHeight="1" x14ac:dyDescent="0.2">
      <c r="A102" s="196"/>
      <c r="B102" s="196"/>
      <c r="D102" s="190"/>
      <c r="E102" s="190"/>
      <c r="F102" s="190"/>
      <c r="G102" s="190"/>
      <c r="H102" s="190"/>
    </row>
    <row r="103" spans="1:8" x14ac:dyDescent="0.2">
      <c r="A103" s="196"/>
      <c r="B103" s="196" t="s">
        <v>415</v>
      </c>
      <c r="D103" s="190"/>
      <c r="E103" s="190"/>
      <c r="F103" s="190"/>
      <c r="G103" s="190"/>
      <c r="H103" s="190"/>
    </row>
    <row r="104" spans="1:8" x14ac:dyDescent="0.2">
      <c r="A104" s="196"/>
      <c r="B104" s="196"/>
      <c r="D104" s="190"/>
      <c r="E104" s="190"/>
      <c r="F104" s="190"/>
      <c r="G104" s="190"/>
      <c r="H104" s="190"/>
    </row>
    <row r="105" spans="1:8" s="266" customFormat="1" ht="15.75" customHeight="1" x14ac:dyDescent="0.2">
      <c r="A105" s="265"/>
      <c r="B105" s="264" t="s">
        <v>959</v>
      </c>
    </row>
    <row r="106" spans="1:8" s="266" customFormat="1" ht="15.75" customHeight="1" x14ac:dyDescent="0.2">
      <c r="A106" s="265"/>
      <c r="B106" s="265" t="s">
        <v>436</v>
      </c>
      <c r="C106" s="292"/>
      <c r="D106" s="292"/>
      <c r="E106" s="292"/>
      <c r="F106" s="292"/>
      <c r="G106" s="292"/>
      <c r="H106" s="292"/>
    </row>
    <row r="107" spans="1:8" s="266" customFormat="1" ht="15.75" customHeight="1" x14ac:dyDescent="0.2">
      <c r="A107" s="265"/>
      <c r="B107" s="293" t="s">
        <v>491</v>
      </c>
      <c r="C107" s="294"/>
      <c r="D107" s="294"/>
      <c r="E107" s="294"/>
      <c r="F107" s="294"/>
      <c r="G107" s="294"/>
      <c r="H107" s="294"/>
    </row>
    <row r="108" spans="1:8" s="266" customFormat="1" ht="15.75" customHeight="1" x14ac:dyDescent="0.2">
      <c r="A108" s="265"/>
      <c r="B108" s="293" t="s">
        <v>492</v>
      </c>
      <c r="C108" s="294"/>
      <c r="D108" s="294"/>
      <c r="E108" s="294"/>
      <c r="F108" s="294"/>
      <c r="G108" s="294"/>
      <c r="H108" s="294"/>
    </row>
    <row r="109" spans="1:8" x14ac:dyDescent="0.2">
      <c r="A109" s="196"/>
      <c r="B109" s="196"/>
      <c r="D109" s="190"/>
      <c r="E109" s="190"/>
      <c r="F109" s="190"/>
      <c r="G109" s="190"/>
      <c r="H109" s="190"/>
    </row>
    <row r="110" spans="1:8" x14ac:dyDescent="0.2">
      <c r="A110" s="196"/>
      <c r="B110" s="196"/>
      <c r="D110" s="190"/>
      <c r="E110" s="190"/>
      <c r="F110" s="190"/>
      <c r="G110" s="190"/>
      <c r="H110" s="190"/>
    </row>
    <row r="111" spans="1:8" x14ac:dyDescent="0.2">
      <c r="A111" s="196"/>
      <c r="B111" s="196"/>
      <c r="D111" s="190"/>
      <c r="E111" s="190"/>
      <c r="F111" s="190"/>
      <c r="G111" s="190"/>
      <c r="H111" s="190"/>
    </row>
    <row r="112" spans="1:8" x14ac:dyDescent="0.2">
      <c r="A112" s="196"/>
      <c r="B112" s="196"/>
      <c r="D112" s="190"/>
      <c r="E112" s="190"/>
      <c r="F112" s="190"/>
      <c r="G112" s="190"/>
      <c r="H112" s="190"/>
    </row>
    <row r="113" spans="1:8" x14ac:dyDescent="0.2">
      <c r="A113" s="196"/>
      <c r="B113" s="196"/>
      <c r="D113" s="190"/>
      <c r="E113" s="190"/>
      <c r="F113" s="190"/>
      <c r="G113" s="190"/>
      <c r="H113" s="190"/>
    </row>
    <row r="114" spans="1:8" x14ac:dyDescent="0.2">
      <c r="A114" s="196"/>
      <c r="B114" s="196"/>
      <c r="D114" s="190"/>
      <c r="E114" s="190"/>
      <c r="F114" s="190"/>
      <c r="G114" s="190"/>
      <c r="H114" s="190"/>
    </row>
    <row r="115" spans="1:8" x14ac:dyDescent="0.2">
      <c r="A115" s="196"/>
      <c r="B115" s="196"/>
      <c r="D115" s="190"/>
      <c r="E115" s="190"/>
      <c r="F115" s="190"/>
      <c r="G115" s="190"/>
      <c r="H115" s="190"/>
    </row>
    <row r="116" spans="1:8" x14ac:dyDescent="0.2">
      <c r="A116" s="196"/>
      <c r="B116" s="196"/>
      <c r="D116" s="190"/>
      <c r="E116" s="190"/>
      <c r="F116" s="190"/>
      <c r="G116" s="190"/>
      <c r="H116" s="190"/>
    </row>
    <row r="117" spans="1:8" x14ac:dyDescent="0.2">
      <c r="A117" s="196"/>
      <c r="B117" s="196"/>
      <c r="D117" s="190"/>
      <c r="E117" s="190"/>
      <c r="F117" s="190"/>
      <c r="G117" s="190"/>
      <c r="H117" s="190"/>
    </row>
    <row r="118" spans="1:8" x14ac:dyDescent="0.2">
      <c r="A118" s="196"/>
      <c r="B118" s="196"/>
      <c r="D118" s="190"/>
      <c r="E118" s="190"/>
      <c r="F118" s="190"/>
      <c r="G118" s="190"/>
      <c r="H118" s="190"/>
    </row>
    <row r="119" spans="1:8" x14ac:dyDescent="0.2">
      <c r="A119" s="196"/>
      <c r="B119" s="196"/>
      <c r="D119" s="190"/>
      <c r="E119" s="190"/>
      <c r="F119" s="190"/>
      <c r="G119" s="190"/>
      <c r="H119" s="190"/>
    </row>
    <row r="120" spans="1:8" x14ac:dyDescent="0.2">
      <c r="A120" s="196"/>
      <c r="B120" s="196"/>
      <c r="D120" s="190"/>
      <c r="E120" s="190"/>
      <c r="F120" s="190"/>
      <c r="G120" s="190"/>
      <c r="H120" s="190"/>
    </row>
    <row r="121" spans="1:8" x14ac:dyDescent="0.2">
      <c r="A121" s="196"/>
      <c r="B121" s="196"/>
      <c r="D121" s="190"/>
      <c r="E121" s="190"/>
      <c r="F121" s="190"/>
      <c r="G121" s="190"/>
      <c r="H121" s="190"/>
    </row>
    <row r="122" spans="1:8" x14ac:dyDescent="0.2">
      <c r="A122" s="196"/>
      <c r="B122" s="196"/>
      <c r="D122" s="190"/>
      <c r="E122" s="190"/>
      <c r="F122" s="190"/>
      <c r="G122" s="190"/>
      <c r="H122" s="190"/>
    </row>
    <row r="123" spans="1:8" x14ac:dyDescent="0.2">
      <c r="A123" s="196"/>
      <c r="B123" s="196"/>
      <c r="D123" s="190"/>
      <c r="E123" s="190"/>
      <c r="F123" s="190"/>
      <c r="G123" s="190"/>
      <c r="H123" s="190"/>
    </row>
    <row r="124" spans="1:8" x14ac:dyDescent="0.2">
      <c r="A124" s="196"/>
      <c r="B124" s="196"/>
      <c r="D124" s="190"/>
      <c r="E124" s="190"/>
      <c r="F124" s="190"/>
      <c r="G124" s="190"/>
      <c r="H124" s="190"/>
    </row>
    <row r="125" spans="1:8" x14ac:dyDescent="0.2">
      <c r="A125" s="196"/>
      <c r="B125" s="196"/>
      <c r="D125" s="190"/>
      <c r="E125" s="190"/>
      <c r="F125" s="190"/>
      <c r="G125" s="190"/>
      <c r="H125" s="190"/>
    </row>
    <row r="126" spans="1:8" x14ac:dyDescent="0.2">
      <c r="A126" s="196"/>
      <c r="B126" s="196"/>
      <c r="D126" s="190"/>
      <c r="E126" s="190"/>
      <c r="F126" s="190"/>
      <c r="G126" s="190"/>
      <c r="H126" s="190"/>
    </row>
    <row r="127" spans="1:8" x14ac:dyDescent="0.2">
      <c r="A127" s="196"/>
      <c r="B127" s="196"/>
      <c r="D127" s="190"/>
      <c r="E127" s="190"/>
      <c r="F127" s="190"/>
      <c r="G127" s="190"/>
      <c r="H127" s="190"/>
    </row>
    <row r="128" spans="1:8" x14ac:dyDescent="0.2">
      <c r="A128" s="196"/>
      <c r="B128" s="196"/>
      <c r="D128" s="190"/>
      <c r="E128" s="190"/>
      <c r="F128" s="190"/>
      <c r="G128" s="190"/>
      <c r="H128" s="190"/>
    </row>
    <row r="129" spans="1:256" x14ac:dyDescent="0.2">
      <c r="A129" s="196"/>
      <c r="B129" s="196"/>
      <c r="D129" s="190"/>
      <c r="E129" s="190"/>
      <c r="F129" s="190"/>
      <c r="G129" s="190"/>
      <c r="H129" s="190"/>
    </row>
    <row r="130" spans="1:256" x14ac:dyDescent="0.2">
      <c r="A130" s="196"/>
      <c r="B130" s="196"/>
      <c r="D130" s="190"/>
      <c r="E130" s="190"/>
      <c r="F130" s="190"/>
      <c r="G130" s="190"/>
      <c r="H130" s="190"/>
    </row>
    <row r="131" spans="1:256" ht="12.75" x14ac:dyDescent="0.2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230"/>
      <c r="CT131" s="230"/>
      <c r="CU131" s="230"/>
      <c r="CV131" s="230"/>
      <c r="CW131" s="230"/>
      <c r="CX131" s="230"/>
      <c r="CY131" s="230"/>
      <c r="CZ131" s="230"/>
      <c r="DA131" s="230"/>
      <c r="DB131" s="230"/>
      <c r="DC131" s="230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0"/>
      <c r="DO131" s="230"/>
      <c r="DP131" s="230"/>
      <c r="DQ131" s="230"/>
      <c r="DR131" s="230"/>
      <c r="DS131" s="230"/>
      <c r="DT131" s="230"/>
      <c r="DU131" s="230"/>
      <c r="DV131" s="230"/>
      <c r="DW131" s="230"/>
      <c r="DX131" s="230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0"/>
      <c r="EI131" s="230"/>
      <c r="EJ131" s="230"/>
      <c r="EK131" s="230"/>
      <c r="EL131" s="230"/>
      <c r="EM131" s="230"/>
      <c r="EN131" s="230"/>
      <c r="EO131" s="230"/>
      <c r="EP131" s="230"/>
      <c r="EQ131" s="230"/>
      <c r="ER131" s="230"/>
      <c r="ES131" s="230"/>
      <c r="ET131" s="230"/>
      <c r="EU131" s="230"/>
      <c r="EV131" s="230"/>
      <c r="EW131" s="230"/>
      <c r="EX131" s="230"/>
      <c r="EY131" s="230"/>
      <c r="EZ131" s="230"/>
      <c r="FA131" s="230"/>
      <c r="FB131" s="230"/>
      <c r="FC131" s="230"/>
      <c r="FD131" s="230"/>
      <c r="FE131" s="230"/>
      <c r="FF131" s="230"/>
      <c r="FG131" s="230"/>
      <c r="FH131" s="230"/>
      <c r="FI131" s="230"/>
      <c r="FJ131" s="230"/>
      <c r="FK131" s="230"/>
      <c r="FL131" s="230"/>
      <c r="FM131" s="230"/>
      <c r="FN131" s="230"/>
      <c r="FO131" s="230"/>
      <c r="FP131" s="230"/>
      <c r="FQ131" s="230"/>
      <c r="FR131" s="230"/>
      <c r="FS131" s="230"/>
      <c r="FT131" s="230"/>
      <c r="FU131" s="230"/>
      <c r="FV131" s="230"/>
      <c r="FW131" s="230"/>
      <c r="FX131" s="230"/>
      <c r="FY131" s="230"/>
      <c r="FZ131" s="230"/>
      <c r="GA131" s="230"/>
      <c r="GB131" s="230"/>
      <c r="GC131" s="230"/>
      <c r="GD131" s="230"/>
      <c r="GE131" s="230"/>
      <c r="GF131" s="230"/>
      <c r="GG131" s="230"/>
      <c r="GH131" s="230"/>
      <c r="GI131" s="230"/>
      <c r="GJ131" s="230"/>
      <c r="GK131" s="230"/>
      <c r="GL131" s="230"/>
      <c r="GM131" s="230"/>
      <c r="GN131" s="230"/>
      <c r="GO131" s="230"/>
      <c r="GP131" s="230"/>
      <c r="GQ131" s="230"/>
      <c r="GR131" s="230"/>
      <c r="GS131" s="230"/>
      <c r="GT131" s="230"/>
      <c r="GU131" s="230"/>
      <c r="GV131" s="230"/>
      <c r="GW131" s="230"/>
      <c r="GX131" s="230"/>
      <c r="GY131" s="230"/>
      <c r="GZ131" s="230"/>
      <c r="HA131" s="230"/>
      <c r="HB131" s="230"/>
      <c r="HC131" s="230"/>
      <c r="HD131" s="230"/>
      <c r="HE131" s="230"/>
      <c r="HF131" s="230"/>
      <c r="HG131" s="230"/>
      <c r="HH131" s="230"/>
      <c r="HI131" s="230"/>
      <c r="HJ131" s="230"/>
      <c r="HK131" s="230"/>
      <c r="HL131" s="230"/>
      <c r="HM131" s="230"/>
      <c r="HN131" s="230"/>
      <c r="HO131" s="230"/>
      <c r="HP131" s="230"/>
      <c r="HQ131" s="230"/>
      <c r="HR131" s="230"/>
      <c r="HS131" s="230"/>
      <c r="HT131" s="230"/>
      <c r="HU131" s="230"/>
      <c r="HV131" s="230"/>
      <c r="HW131" s="230"/>
      <c r="HX131" s="230"/>
      <c r="HY131" s="230"/>
      <c r="HZ131" s="230"/>
      <c r="IA131" s="230"/>
      <c r="IB131" s="230"/>
      <c r="IC131" s="230"/>
      <c r="ID131" s="230"/>
      <c r="IE131" s="230"/>
      <c r="IF131" s="230"/>
      <c r="IG131" s="230"/>
      <c r="IH131" s="230"/>
      <c r="II131" s="230"/>
      <c r="IJ131" s="230"/>
      <c r="IK131" s="230"/>
      <c r="IL131" s="230"/>
      <c r="IM131" s="230"/>
      <c r="IN131" s="230"/>
      <c r="IO131" s="230"/>
      <c r="IP131" s="230"/>
      <c r="IQ131" s="230"/>
      <c r="IR131" s="230"/>
      <c r="IS131" s="230"/>
      <c r="IT131" s="230"/>
      <c r="IU131" s="230"/>
      <c r="IV131" s="230"/>
    </row>
    <row r="132" spans="1:256" ht="12.75" x14ac:dyDescent="0.2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  <c r="BQ132" s="230"/>
      <c r="BR132" s="230"/>
      <c r="BS132" s="230"/>
      <c r="BT132" s="230"/>
      <c r="BU132" s="230"/>
      <c r="BV132" s="230"/>
      <c r="BW132" s="230"/>
      <c r="BX132" s="230"/>
      <c r="BY132" s="230"/>
      <c r="BZ132" s="230"/>
      <c r="CA132" s="230"/>
      <c r="CB132" s="230"/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  <c r="CM132" s="230"/>
      <c r="CN132" s="230"/>
      <c r="CO132" s="230"/>
      <c r="CP132" s="230"/>
      <c r="CQ132" s="230"/>
      <c r="CR132" s="230"/>
      <c r="CS132" s="230"/>
      <c r="CT132" s="230"/>
      <c r="CU132" s="230"/>
      <c r="CV132" s="230"/>
      <c r="CW132" s="230"/>
      <c r="CX132" s="230"/>
      <c r="CY132" s="230"/>
      <c r="CZ132" s="230"/>
      <c r="DA132" s="230"/>
      <c r="DB132" s="230"/>
      <c r="DC132" s="230"/>
      <c r="DD132" s="230"/>
      <c r="DE132" s="230"/>
      <c r="DF132" s="230"/>
      <c r="DG132" s="230"/>
      <c r="DH132" s="230"/>
      <c r="DI132" s="230"/>
      <c r="DJ132" s="230"/>
      <c r="DK132" s="230"/>
      <c r="DL132" s="230"/>
      <c r="DM132" s="230"/>
      <c r="DN132" s="230"/>
      <c r="DO132" s="230"/>
      <c r="DP132" s="230"/>
      <c r="DQ132" s="230"/>
      <c r="DR132" s="230"/>
      <c r="DS132" s="230"/>
      <c r="DT132" s="230"/>
      <c r="DU132" s="230"/>
      <c r="DV132" s="230"/>
      <c r="DW132" s="230"/>
      <c r="DX132" s="230"/>
      <c r="DY132" s="230"/>
      <c r="DZ132" s="230"/>
      <c r="EA132" s="230"/>
      <c r="EB132" s="230"/>
      <c r="EC132" s="230"/>
      <c r="ED132" s="230"/>
      <c r="EE132" s="230"/>
      <c r="EF132" s="230"/>
      <c r="EG132" s="230"/>
      <c r="EH132" s="230"/>
      <c r="EI132" s="230"/>
      <c r="EJ132" s="230"/>
      <c r="EK132" s="230"/>
      <c r="EL132" s="230"/>
      <c r="EM132" s="230"/>
      <c r="EN132" s="230"/>
      <c r="EO132" s="230"/>
      <c r="EP132" s="230"/>
      <c r="EQ132" s="230"/>
      <c r="ER132" s="230"/>
      <c r="ES132" s="230"/>
      <c r="ET132" s="230"/>
      <c r="EU132" s="230"/>
      <c r="EV132" s="230"/>
      <c r="EW132" s="230"/>
      <c r="EX132" s="230"/>
      <c r="EY132" s="230"/>
      <c r="EZ132" s="230"/>
      <c r="FA132" s="230"/>
      <c r="FB132" s="230"/>
      <c r="FC132" s="230"/>
      <c r="FD132" s="230"/>
      <c r="FE132" s="230"/>
      <c r="FF132" s="230"/>
      <c r="FG132" s="230"/>
      <c r="FH132" s="230"/>
      <c r="FI132" s="230"/>
      <c r="FJ132" s="230"/>
      <c r="FK132" s="230"/>
      <c r="FL132" s="230"/>
      <c r="FM132" s="230"/>
      <c r="FN132" s="230"/>
      <c r="FO132" s="230"/>
      <c r="FP132" s="230"/>
      <c r="FQ132" s="230"/>
      <c r="FR132" s="230"/>
      <c r="FS132" s="230"/>
      <c r="FT132" s="230"/>
      <c r="FU132" s="230"/>
      <c r="FV132" s="230"/>
      <c r="FW132" s="230"/>
      <c r="FX132" s="230"/>
      <c r="FY132" s="230"/>
      <c r="FZ132" s="230"/>
      <c r="GA132" s="230"/>
      <c r="GB132" s="230"/>
      <c r="GC132" s="230"/>
      <c r="GD132" s="230"/>
      <c r="GE132" s="230"/>
      <c r="GF132" s="230"/>
      <c r="GG132" s="230"/>
      <c r="GH132" s="230"/>
      <c r="GI132" s="230"/>
      <c r="GJ132" s="230"/>
      <c r="GK132" s="230"/>
      <c r="GL132" s="230"/>
      <c r="GM132" s="230"/>
      <c r="GN132" s="230"/>
      <c r="GO132" s="230"/>
      <c r="GP132" s="230"/>
      <c r="GQ132" s="230"/>
      <c r="GR132" s="230"/>
      <c r="GS132" s="230"/>
      <c r="GT132" s="230"/>
      <c r="GU132" s="230"/>
      <c r="GV132" s="230"/>
      <c r="GW132" s="230"/>
      <c r="GX132" s="230"/>
      <c r="GY132" s="230"/>
      <c r="GZ132" s="230"/>
      <c r="HA132" s="230"/>
      <c r="HB132" s="230"/>
      <c r="HC132" s="230"/>
      <c r="HD132" s="230"/>
      <c r="HE132" s="230"/>
      <c r="HF132" s="230"/>
      <c r="HG132" s="230"/>
      <c r="HH132" s="230"/>
      <c r="HI132" s="230"/>
      <c r="HJ132" s="230"/>
      <c r="HK132" s="230"/>
      <c r="HL132" s="230"/>
      <c r="HM132" s="230"/>
      <c r="HN132" s="230"/>
      <c r="HO132" s="230"/>
      <c r="HP132" s="230"/>
      <c r="HQ132" s="230"/>
      <c r="HR132" s="230"/>
      <c r="HS132" s="230"/>
      <c r="HT132" s="230"/>
      <c r="HU132" s="230"/>
      <c r="HV132" s="230"/>
      <c r="HW132" s="230"/>
      <c r="HX132" s="230"/>
      <c r="HY132" s="230"/>
      <c r="HZ132" s="230"/>
      <c r="IA132" s="230"/>
      <c r="IB132" s="230"/>
      <c r="IC132" s="230"/>
      <c r="ID132" s="230"/>
      <c r="IE132" s="230"/>
      <c r="IF132" s="230"/>
      <c r="IG132" s="230"/>
      <c r="IH132" s="230"/>
      <c r="II132" s="230"/>
      <c r="IJ132" s="230"/>
      <c r="IK132" s="230"/>
      <c r="IL132" s="230"/>
      <c r="IM132" s="230"/>
      <c r="IN132" s="230"/>
      <c r="IO132" s="230"/>
      <c r="IP132" s="230"/>
      <c r="IQ132" s="230"/>
      <c r="IR132" s="230"/>
      <c r="IS132" s="230"/>
      <c r="IT132" s="230"/>
      <c r="IU132" s="230"/>
      <c r="IV132" s="230"/>
    </row>
    <row r="133" spans="1:256" ht="15.75" customHeight="1" x14ac:dyDescent="0.2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0"/>
      <c r="CY133" s="230"/>
      <c r="CZ133" s="230"/>
      <c r="DA133" s="230"/>
      <c r="DB133" s="230"/>
      <c r="DC133" s="230"/>
      <c r="DD133" s="230"/>
      <c r="DE133" s="230"/>
      <c r="DF133" s="230"/>
      <c r="DG133" s="230"/>
      <c r="DH133" s="230"/>
      <c r="DI133" s="230"/>
      <c r="DJ133" s="230"/>
      <c r="DK133" s="230"/>
      <c r="DL133" s="230"/>
      <c r="DM133" s="230"/>
      <c r="DN133" s="230"/>
      <c r="DO133" s="230"/>
      <c r="DP133" s="230"/>
      <c r="DQ133" s="230"/>
      <c r="DR133" s="230"/>
      <c r="DS133" s="230"/>
      <c r="DT133" s="230"/>
      <c r="DU133" s="230"/>
      <c r="DV133" s="230"/>
      <c r="DW133" s="230"/>
      <c r="DX133" s="230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0"/>
      <c r="EI133" s="230"/>
      <c r="EJ133" s="230"/>
      <c r="EK133" s="230"/>
      <c r="EL133" s="230"/>
      <c r="EM133" s="230"/>
      <c r="EN133" s="230"/>
      <c r="EO133" s="230"/>
      <c r="EP133" s="230"/>
      <c r="EQ133" s="230"/>
      <c r="ER133" s="230"/>
      <c r="ES133" s="230"/>
      <c r="ET133" s="230"/>
      <c r="EU133" s="230"/>
      <c r="EV133" s="230"/>
      <c r="EW133" s="230"/>
      <c r="EX133" s="230"/>
      <c r="EY133" s="230"/>
      <c r="EZ133" s="230"/>
      <c r="FA133" s="230"/>
      <c r="FB133" s="230"/>
      <c r="FC133" s="230"/>
      <c r="FD133" s="230"/>
      <c r="FE133" s="230"/>
      <c r="FF133" s="230"/>
      <c r="FG133" s="230"/>
      <c r="FH133" s="230"/>
      <c r="FI133" s="230"/>
      <c r="FJ133" s="230"/>
      <c r="FK133" s="230"/>
      <c r="FL133" s="230"/>
      <c r="FM133" s="230"/>
      <c r="FN133" s="230"/>
      <c r="FO133" s="230"/>
      <c r="FP133" s="230"/>
      <c r="FQ133" s="230"/>
      <c r="FR133" s="230"/>
      <c r="FS133" s="230"/>
      <c r="FT133" s="230"/>
      <c r="FU133" s="230"/>
      <c r="FV133" s="230"/>
      <c r="FW133" s="230"/>
      <c r="FX133" s="230"/>
      <c r="FY133" s="230"/>
      <c r="FZ133" s="230"/>
      <c r="GA133" s="230"/>
      <c r="GB133" s="230"/>
      <c r="GC133" s="230"/>
      <c r="GD133" s="230"/>
      <c r="GE133" s="230"/>
      <c r="GF133" s="230"/>
      <c r="GG133" s="230"/>
      <c r="GH133" s="230"/>
      <c r="GI133" s="230"/>
      <c r="GJ133" s="230"/>
      <c r="GK133" s="230"/>
      <c r="GL133" s="230"/>
      <c r="GM133" s="230"/>
      <c r="GN133" s="230"/>
      <c r="GO133" s="230"/>
      <c r="GP133" s="230"/>
      <c r="GQ133" s="230"/>
      <c r="GR133" s="230"/>
      <c r="GS133" s="230"/>
      <c r="GT133" s="230"/>
      <c r="GU133" s="230"/>
      <c r="GV133" s="230"/>
      <c r="GW133" s="230"/>
      <c r="GX133" s="230"/>
      <c r="GY133" s="230"/>
      <c r="GZ133" s="230"/>
      <c r="HA133" s="230"/>
      <c r="HB133" s="230"/>
      <c r="HC133" s="230"/>
      <c r="HD133" s="230"/>
      <c r="HE133" s="230"/>
      <c r="HF133" s="230"/>
      <c r="HG133" s="230"/>
      <c r="HH133" s="230"/>
      <c r="HI133" s="230"/>
      <c r="HJ133" s="230"/>
      <c r="HK133" s="230"/>
      <c r="HL133" s="230"/>
      <c r="HM133" s="230"/>
      <c r="HN133" s="230"/>
      <c r="HO133" s="230"/>
      <c r="HP133" s="230"/>
      <c r="HQ133" s="230"/>
      <c r="HR133" s="230"/>
      <c r="HS133" s="230"/>
      <c r="HT133" s="230"/>
      <c r="HU133" s="230"/>
      <c r="HV133" s="230"/>
      <c r="HW133" s="230"/>
      <c r="HX133" s="230"/>
      <c r="HY133" s="230"/>
      <c r="HZ133" s="230"/>
      <c r="IA133" s="230"/>
      <c r="IB133" s="230"/>
      <c r="IC133" s="230"/>
      <c r="ID133" s="230"/>
      <c r="IE133" s="230"/>
      <c r="IF133" s="230"/>
      <c r="IG133" s="230"/>
      <c r="IH133" s="230"/>
      <c r="II133" s="230"/>
      <c r="IJ133" s="230"/>
      <c r="IK133" s="230"/>
      <c r="IL133" s="230"/>
      <c r="IM133" s="230"/>
      <c r="IN133" s="230"/>
      <c r="IO133" s="230"/>
      <c r="IP133" s="230"/>
      <c r="IQ133" s="230"/>
      <c r="IR133" s="230"/>
      <c r="IS133" s="230"/>
      <c r="IT133" s="230"/>
      <c r="IU133" s="230"/>
      <c r="IV133" s="230"/>
    </row>
    <row r="134" spans="1:256" ht="15.75" customHeight="1" x14ac:dyDescent="0.2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230"/>
      <c r="CT134" s="230"/>
      <c r="CU134" s="230"/>
      <c r="CV134" s="230"/>
      <c r="CW134" s="230"/>
      <c r="CX134" s="230"/>
      <c r="CY134" s="230"/>
      <c r="CZ134" s="230"/>
      <c r="DA134" s="230"/>
      <c r="DB134" s="230"/>
      <c r="DC134" s="230"/>
      <c r="DD134" s="230"/>
      <c r="DE134" s="230"/>
      <c r="DF134" s="230"/>
      <c r="DG134" s="230"/>
      <c r="DH134" s="230"/>
      <c r="DI134" s="230"/>
      <c r="DJ134" s="230"/>
      <c r="DK134" s="230"/>
      <c r="DL134" s="230"/>
      <c r="DM134" s="230"/>
      <c r="DN134" s="230"/>
      <c r="DO134" s="230"/>
      <c r="DP134" s="230"/>
      <c r="DQ134" s="230"/>
      <c r="DR134" s="230"/>
      <c r="DS134" s="230"/>
      <c r="DT134" s="230"/>
      <c r="DU134" s="230"/>
      <c r="DV134" s="230"/>
      <c r="DW134" s="230"/>
      <c r="DX134" s="230"/>
      <c r="DY134" s="230"/>
      <c r="DZ134" s="230"/>
      <c r="EA134" s="230"/>
      <c r="EB134" s="230"/>
      <c r="EC134" s="230"/>
      <c r="ED134" s="230"/>
      <c r="EE134" s="230"/>
      <c r="EF134" s="230"/>
      <c r="EG134" s="230"/>
      <c r="EH134" s="230"/>
      <c r="EI134" s="230"/>
      <c r="EJ134" s="230"/>
      <c r="EK134" s="230"/>
      <c r="EL134" s="230"/>
      <c r="EM134" s="230"/>
      <c r="EN134" s="230"/>
      <c r="EO134" s="230"/>
      <c r="EP134" s="230"/>
      <c r="EQ134" s="230"/>
      <c r="ER134" s="230"/>
      <c r="ES134" s="230"/>
      <c r="ET134" s="230"/>
      <c r="EU134" s="230"/>
      <c r="EV134" s="230"/>
      <c r="EW134" s="230"/>
      <c r="EX134" s="230"/>
      <c r="EY134" s="230"/>
      <c r="EZ134" s="230"/>
      <c r="FA134" s="230"/>
      <c r="FB134" s="230"/>
      <c r="FC134" s="230"/>
      <c r="FD134" s="230"/>
      <c r="FE134" s="230"/>
      <c r="FF134" s="230"/>
      <c r="FG134" s="230"/>
      <c r="FH134" s="230"/>
      <c r="FI134" s="230"/>
      <c r="FJ134" s="230"/>
      <c r="FK134" s="230"/>
      <c r="FL134" s="230"/>
      <c r="FM134" s="230"/>
      <c r="FN134" s="230"/>
      <c r="FO134" s="230"/>
      <c r="FP134" s="230"/>
      <c r="FQ134" s="230"/>
      <c r="FR134" s="230"/>
      <c r="FS134" s="230"/>
      <c r="FT134" s="230"/>
      <c r="FU134" s="230"/>
      <c r="FV134" s="230"/>
      <c r="FW134" s="230"/>
      <c r="FX134" s="230"/>
      <c r="FY134" s="230"/>
      <c r="FZ134" s="230"/>
      <c r="GA134" s="230"/>
      <c r="GB134" s="230"/>
      <c r="GC134" s="230"/>
      <c r="GD134" s="230"/>
      <c r="GE134" s="230"/>
      <c r="GF134" s="230"/>
      <c r="GG134" s="230"/>
      <c r="GH134" s="230"/>
      <c r="GI134" s="230"/>
      <c r="GJ134" s="230"/>
      <c r="GK134" s="230"/>
      <c r="GL134" s="230"/>
      <c r="GM134" s="230"/>
      <c r="GN134" s="230"/>
      <c r="GO134" s="230"/>
      <c r="GP134" s="230"/>
      <c r="GQ134" s="230"/>
      <c r="GR134" s="230"/>
      <c r="GS134" s="230"/>
      <c r="GT134" s="230"/>
      <c r="GU134" s="230"/>
      <c r="GV134" s="230"/>
      <c r="GW134" s="230"/>
      <c r="GX134" s="230"/>
      <c r="GY134" s="230"/>
      <c r="GZ134" s="230"/>
      <c r="HA134" s="230"/>
      <c r="HB134" s="230"/>
      <c r="HC134" s="230"/>
      <c r="HD134" s="230"/>
      <c r="HE134" s="230"/>
      <c r="HF134" s="230"/>
      <c r="HG134" s="230"/>
      <c r="HH134" s="230"/>
      <c r="HI134" s="230"/>
      <c r="HJ134" s="230"/>
      <c r="HK134" s="230"/>
      <c r="HL134" s="230"/>
      <c r="HM134" s="230"/>
      <c r="HN134" s="230"/>
      <c r="HO134" s="230"/>
      <c r="HP134" s="230"/>
      <c r="HQ134" s="230"/>
      <c r="HR134" s="230"/>
      <c r="HS134" s="230"/>
      <c r="HT134" s="230"/>
      <c r="HU134" s="230"/>
      <c r="HV134" s="230"/>
      <c r="HW134" s="230"/>
      <c r="HX134" s="230"/>
      <c r="HY134" s="230"/>
      <c r="HZ134" s="230"/>
      <c r="IA134" s="230"/>
      <c r="IB134" s="230"/>
      <c r="IC134" s="230"/>
      <c r="ID134" s="230"/>
      <c r="IE134" s="230"/>
      <c r="IF134" s="230"/>
      <c r="IG134" s="230"/>
      <c r="IH134" s="230"/>
      <c r="II134" s="230"/>
      <c r="IJ134" s="230"/>
      <c r="IK134" s="230"/>
      <c r="IL134" s="230"/>
      <c r="IM134" s="230"/>
      <c r="IN134" s="230"/>
      <c r="IO134" s="230"/>
      <c r="IP134" s="230"/>
      <c r="IQ134" s="230"/>
      <c r="IR134" s="230"/>
      <c r="IS134" s="230"/>
      <c r="IT134" s="230"/>
      <c r="IU134" s="230"/>
      <c r="IV134" s="230"/>
    </row>
    <row r="135" spans="1:256" ht="15.75" customHeight="1" x14ac:dyDescent="0.2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30"/>
      <c r="DB135" s="230"/>
      <c r="DC135" s="230"/>
      <c r="DD135" s="230"/>
      <c r="DE135" s="230"/>
      <c r="DF135" s="230"/>
      <c r="DG135" s="230"/>
      <c r="DH135" s="230"/>
      <c r="DI135" s="230"/>
      <c r="DJ135" s="230"/>
      <c r="DK135" s="230"/>
      <c r="DL135" s="230"/>
      <c r="DM135" s="230"/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  <c r="EK135" s="230"/>
      <c r="EL135" s="230"/>
      <c r="EM135" s="230"/>
      <c r="EN135" s="230"/>
      <c r="EO135" s="230"/>
      <c r="EP135" s="230"/>
      <c r="EQ135" s="230"/>
      <c r="ER135" s="230"/>
      <c r="ES135" s="230"/>
      <c r="ET135" s="230"/>
      <c r="EU135" s="230"/>
      <c r="EV135" s="230"/>
      <c r="EW135" s="230"/>
      <c r="EX135" s="230"/>
      <c r="EY135" s="230"/>
      <c r="EZ135" s="230"/>
      <c r="FA135" s="230"/>
      <c r="FB135" s="230"/>
      <c r="FC135" s="230"/>
      <c r="FD135" s="230"/>
      <c r="FE135" s="230"/>
      <c r="FF135" s="230"/>
      <c r="FG135" s="230"/>
      <c r="FH135" s="230"/>
      <c r="FI135" s="230"/>
      <c r="FJ135" s="230"/>
      <c r="FK135" s="230"/>
      <c r="FL135" s="230"/>
      <c r="FM135" s="230"/>
      <c r="FN135" s="230"/>
      <c r="FO135" s="230"/>
      <c r="FP135" s="230"/>
      <c r="FQ135" s="230"/>
      <c r="FR135" s="230"/>
      <c r="FS135" s="230"/>
      <c r="FT135" s="230"/>
      <c r="FU135" s="230"/>
      <c r="FV135" s="230"/>
      <c r="FW135" s="230"/>
      <c r="FX135" s="230"/>
      <c r="FY135" s="230"/>
      <c r="FZ135" s="230"/>
      <c r="GA135" s="230"/>
      <c r="GB135" s="230"/>
      <c r="GC135" s="230"/>
      <c r="GD135" s="230"/>
      <c r="GE135" s="230"/>
      <c r="GF135" s="230"/>
      <c r="GG135" s="230"/>
      <c r="GH135" s="230"/>
      <c r="GI135" s="230"/>
      <c r="GJ135" s="230"/>
      <c r="GK135" s="230"/>
      <c r="GL135" s="230"/>
      <c r="GM135" s="230"/>
      <c r="GN135" s="230"/>
      <c r="GO135" s="230"/>
      <c r="GP135" s="230"/>
      <c r="GQ135" s="230"/>
      <c r="GR135" s="230"/>
      <c r="GS135" s="230"/>
      <c r="GT135" s="230"/>
      <c r="GU135" s="230"/>
      <c r="GV135" s="230"/>
      <c r="GW135" s="230"/>
      <c r="GX135" s="230"/>
      <c r="GY135" s="230"/>
      <c r="GZ135" s="230"/>
      <c r="HA135" s="230"/>
      <c r="HB135" s="230"/>
      <c r="HC135" s="230"/>
      <c r="HD135" s="230"/>
      <c r="HE135" s="230"/>
      <c r="HF135" s="230"/>
      <c r="HG135" s="230"/>
      <c r="HH135" s="230"/>
      <c r="HI135" s="230"/>
      <c r="HJ135" s="230"/>
      <c r="HK135" s="230"/>
      <c r="HL135" s="230"/>
      <c r="HM135" s="230"/>
      <c r="HN135" s="230"/>
      <c r="HO135" s="230"/>
      <c r="HP135" s="230"/>
      <c r="HQ135" s="230"/>
      <c r="HR135" s="230"/>
      <c r="HS135" s="230"/>
      <c r="HT135" s="230"/>
      <c r="HU135" s="230"/>
      <c r="HV135" s="230"/>
      <c r="HW135" s="230"/>
      <c r="HX135" s="230"/>
      <c r="HY135" s="230"/>
      <c r="HZ135" s="230"/>
      <c r="IA135" s="230"/>
      <c r="IB135" s="230"/>
      <c r="IC135" s="230"/>
      <c r="ID135" s="230"/>
      <c r="IE135" s="230"/>
      <c r="IF135" s="230"/>
      <c r="IG135" s="230"/>
      <c r="IH135" s="230"/>
      <c r="II135" s="230"/>
      <c r="IJ135" s="230"/>
      <c r="IK135" s="230"/>
      <c r="IL135" s="230"/>
      <c r="IM135" s="230"/>
      <c r="IN135" s="230"/>
      <c r="IO135" s="230"/>
      <c r="IP135" s="230"/>
      <c r="IQ135" s="230"/>
      <c r="IR135" s="230"/>
      <c r="IS135" s="230"/>
      <c r="IT135" s="230"/>
      <c r="IU135" s="230"/>
      <c r="IV135" s="230"/>
    </row>
    <row r="136" spans="1:256" ht="15.75" customHeight="1" x14ac:dyDescent="0.2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0"/>
      <c r="BX136" s="230"/>
      <c r="BY136" s="230"/>
      <c r="BZ136" s="230"/>
      <c r="CA136" s="230"/>
      <c r="CB136" s="230"/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  <c r="CM136" s="230"/>
      <c r="CN136" s="230"/>
      <c r="CO136" s="230"/>
      <c r="CP136" s="230"/>
      <c r="CQ136" s="230"/>
      <c r="CR136" s="230"/>
      <c r="CS136" s="230"/>
      <c r="CT136" s="230"/>
      <c r="CU136" s="230"/>
      <c r="CV136" s="230"/>
      <c r="CW136" s="230"/>
      <c r="CX136" s="230"/>
      <c r="CY136" s="230"/>
      <c r="CZ136" s="230"/>
      <c r="DA136" s="230"/>
      <c r="DB136" s="230"/>
      <c r="DC136" s="230"/>
      <c r="DD136" s="230"/>
      <c r="DE136" s="230"/>
      <c r="DF136" s="230"/>
      <c r="DG136" s="230"/>
      <c r="DH136" s="230"/>
      <c r="DI136" s="230"/>
      <c r="DJ136" s="230"/>
      <c r="DK136" s="230"/>
      <c r="DL136" s="230"/>
      <c r="DM136" s="230"/>
      <c r="DN136" s="230"/>
      <c r="DO136" s="230"/>
      <c r="DP136" s="230"/>
      <c r="DQ136" s="230"/>
      <c r="DR136" s="230"/>
      <c r="DS136" s="230"/>
      <c r="DT136" s="230"/>
      <c r="DU136" s="230"/>
      <c r="DV136" s="230"/>
      <c r="DW136" s="230"/>
      <c r="DX136" s="230"/>
      <c r="DY136" s="230"/>
      <c r="DZ136" s="230"/>
      <c r="EA136" s="230"/>
      <c r="EB136" s="230"/>
      <c r="EC136" s="230"/>
      <c r="ED136" s="230"/>
      <c r="EE136" s="230"/>
      <c r="EF136" s="230"/>
      <c r="EG136" s="230"/>
      <c r="EH136" s="230"/>
      <c r="EI136" s="230"/>
      <c r="EJ136" s="230"/>
      <c r="EK136" s="230"/>
      <c r="EL136" s="230"/>
      <c r="EM136" s="230"/>
      <c r="EN136" s="230"/>
      <c r="EO136" s="230"/>
      <c r="EP136" s="230"/>
      <c r="EQ136" s="230"/>
      <c r="ER136" s="230"/>
      <c r="ES136" s="230"/>
      <c r="ET136" s="230"/>
      <c r="EU136" s="230"/>
      <c r="EV136" s="230"/>
      <c r="EW136" s="230"/>
      <c r="EX136" s="230"/>
      <c r="EY136" s="230"/>
      <c r="EZ136" s="230"/>
      <c r="FA136" s="230"/>
      <c r="FB136" s="230"/>
      <c r="FC136" s="230"/>
      <c r="FD136" s="230"/>
      <c r="FE136" s="230"/>
      <c r="FF136" s="230"/>
      <c r="FG136" s="230"/>
      <c r="FH136" s="230"/>
      <c r="FI136" s="230"/>
      <c r="FJ136" s="230"/>
      <c r="FK136" s="230"/>
      <c r="FL136" s="230"/>
      <c r="FM136" s="230"/>
      <c r="FN136" s="230"/>
      <c r="FO136" s="230"/>
      <c r="FP136" s="230"/>
      <c r="FQ136" s="230"/>
      <c r="FR136" s="230"/>
      <c r="FS136" s="230"/>
      <c r="FT136" s="230"/>
      <c r="FU136" s="230"/>
      <c r="FV136" s="230"/>
      <c r="FW136" s="230"/>
      <c r="FX136" s="230"/>
      <c r="FY136" s="230"/>
      <c r="FZ136" s="230"/>
      <c r="GA136" s="230"/>
      <c r="GB136" s="230"/>
      <c r="GC136" s="230"/>
      <c r="GD136" s="230"/>
      <c r="GE136" s="230"/>
      <c r="GF136" s="230"/>
      <c r="GG136" s="230"/>
      <c r="GH136" s="230"/>
      <c r="GI136" s="230"/>
      <c r="GJ136" s="230"/>
      <c r="GK136" s="230"/>
      <c r="GL136" s="230"/>
      <c r="GM136" s="230"/>
      <c r="GN136" s="230"/>
      <c r="GO136" s="230"/>
      <c r="GP136" s="230"/>
      <c r="GQ136" s="230"/>
      <c r="GR136" s="230"/>
      <c r="GS136" s="230"/>
      <c r="GT136" s="230"/>
      <c r="GU136" s="230"/>
      <c r="GV136" s="230"/>
      <c r="GW136" s="230"/>
      <c r="GX136" s="230"/>
      <c r="GY136" s="230"/>
      <c r="GZ136" s="230"/>
      <c r="HA136" s="230"/>
      <c r="HB136" s="230"/>
      <c r="HC136" s="230"/>
      <c r="HD136" s="230"/>
      <c r="HE136" s="230"/>
      <c r="HF136" s="230"/>
      <c r="HG136" s="230"/>
      <c r="HH136" s="230"/>
      <c r="HI136" s="230"/>
      <c r="HJ136" s="230"/>
      <c r="HK136" s="230"/>
      <c r="HL136" s="230"/>
      <c r="HM136" s="230"/>
      <c r="HN136" s="230"/>
      <c r="HO136" s="230"/>
      <c r="HP136" s="230"/>
      <c r="HQ136" s="230"/>
      <c r="HR136" s="230"/>
      <c r="HS136" s="230"/>
      <c r="HT136" s="230"/>
      <c r="HU136" s="230"/>
      <c r="HV136" s="230"/>
      <c r="HW136" s="230"/>
      <c r="HX136" s="230"/>
      <c r="HY136" s="230"/>
      <c r="HZ136" s="230"/>
      <c r="IA136" s="230"/>
      <c r="IB136" s="230"/>
      <c r="IC136" s="230"/>
      <c r="ID136" s="230"/>
      <c r="IE136" s="230"/>
      <c r="IF136" s="230"/>
      <c r="IG136" s="230"/>
      <c r="IH136" s="230"/>
      <c r="II136" s="230"/>
      <c r="IJ136" s="230"/>
      <c r="IK136" s="230"/>
      <c r="IL136" s="230"/>
      <c r="IM136" s="230"/>
      <c r="IN136" s="230"/>
      <c r="IO136" s="230"/>
      <c r="IP136" s="230"/>
      <c r="IQ136" s="230"/>
      <c r="IR136" s="230"/>
      <c r="IS136" s="230"/>
      <c r="IT136" s="230"/>
      <c r="IU136" s="230"/>
      <c r="IV136" s="230"/>
    </row>
    <row r="137" spans="1:256" ht="15.75" customHeight="1" x14ac:dyDescent="0.2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0"/>
      <c r="BX137" s="230"/>
      <c r="BY137" s="230"/>
      <c r="BZ137" s="230"/>
      <c r="CA137" s="230"/>
      <c r="CB137" s="230"/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  <c r="CM137" s="230"/>
      <c r="CN137" s="230"/>
      <c r="CO137" s="230"/>
      <c r="CP137" s="230"/>
      <c r="CQ137" s="230"/>
      <c r="CR137" s="230"/>
      <c r="CS137" s="230"/>
      <c r="CT137" s="230"/>
      <c r="CU137" s="230"/>
      <c r="CV137" s="230"/>
      <c r="CW137" s="230"/>
      <c r="CX137" s="230"/>
      <c r="CY137" s="230"/>
      <c r="CZ137" s="230"/>
      <c r="DA137" s="230"/>
      <c r="DB137" s="230"/>
      <c r="DC137" s="230"/>
      <c r="DD137" s="230"/>
      <c r="DE137" s="230"/>
      <c r="DF137" s="230"/>
      <c r="DG137" s="230"/>
      <c r="DH137" s="230"/>
      <c r="DI137" s="230"/>
      <c r="DJ137" s="230"/>
      <c r="DK137" s="230"/>
      <c r="DL137" s="230"/>
      <c r="DM137" s="230"/>
      <c r="DN137" s="230"/>
      <c r="DO137" s="230"/>
      <c r="DP137" s="230"/>
      <c r="DQ137" s="230"/>
      <c r="DR137" s="230"/>
      <c r="DS137" s="230"/>
      <c r="DT137" s="230"/>
      <c r="DU137" s="230"/>
      <c r="DV137" s="230"/>
      <c r="DW137" s="230"/>
      <c r="DX137" s="230"/>
      <c r="DY137" s="230"/>
      <c r="DZ137" s="230"/>
      <c r="EA137" s="230"/>
      <c r="EB137" s="230"/>
      <c r="EC137" s="230"/>
      <c r="ED137" s="230"/>
      <c r="EE137" s="230"/>
      <c r="EF137" s="230"/>
      <c r="EG137" s="230"/>
      <c r="EH137" s="230"/>
      <c r="EI137" s="230"/>
      <c r="EJ137" s="230"/>
      <c r="EK137" s="230"/>
      <c r="EL137" s="230"/>
      <c r="EM137" s="230"/>
      <c r="EN137" s="230"/>
      <c r="EO137" s="230"/>
      <c r="EP137" s="230"/>
      <c r="EQ137" s="230"/>
      <c r="ER137" s="230"/>
      <c r="ES137" s="230"/>
      <c r="ET137" s="230"/>
      <c r="EU137" s="230"/>
      <c r="EV137" s="230"/>
      <c r="EW137" s="230"/>
      <c r="EX137" s="230"/>
      <c r="EY137" s="230"/>
      <c r="EZ137" s="230"/>
      <c r="FA137" s="230"/>
      <c r="FB137" s="230"/>
      <c r="FC137" s="230"/>
      <c r="FD137" s="230"/>
      <c r="FE137" s="230"/>
      <c r="FF137" s="230"/>
      <c r="FG137" s="230"/>
      <c r="FH137" s="230"/>
      <c r="FI137" s="230"/>
      <c r="FJ137" s="230"/>
      <c r="FK137" s="230"/>
      <c r="FL137" s="230"/>
      <c r="FM137" s="230"/>
      <c r="FN137" s="230"/>
      <c r="FO137" s="230"/>
      <c r="FP137" s="230"/>
      <c r="FQ137" s="230"/>
      <c r="FR137" s="230"/>
      <c r="FS137" s="230"/>
      <c r="FT137" s="230"/>
      <c r="FU137" s="230"/>
      <c r="FV137" s="230"/>
      <c r="FW137" s="230"/>
      <c r="FX137" s="230"/>
      <c r="FY137" s="230"/>
      <c r="FZ137" s="230"/>
      <c r="GA137" s="230"/>
      <c r="GB137" s="230"/>
      <c r="GC137" s="230"/>
      <c r="GD137" s="230"/>
      <c r="GE137" s="230"/>
      <c r="GF137" s="230"/>
      <c r="GG137" s="230"/>
      <c r="GH137" s="230"/>
      <c r="GI137" s="230"/>
      <c r="GJ137" s="230"/>
      <c r="GK137" s="230"/>
      <c r="GL137" s="230"/>
      <c r="GM137" s="230"/>
      <c r="GN137" s="230"/>
      <c r="GO137" s="230"/>
      <c r="GP137" s="230"/>
      <c r="GQ137" s="230"/>
      <c r="GR137" s="230"/>
      <c r="GS137" s="230"/>
      <c r="GT137" s="230"/>
      <c r="GU137" s="230"/>
      <c r="GV137" s="230"/>
      <c r="GW137" s="230"/>
      <c r="GX137" s="230"/>
      <c r="GY137" s="230"/>
      <c r="GZ137" s="230"/>
      <c r="HA137" s="230"/>
      <c r="HB137" s="230"/>
      <c r="HC137" s="230"/>
      <c r="HD137" s="230"/>
      <c r="HE137" s="230"/>
      <c r="HF137" s="230"/>
      <c r="HG137" s="230"/>
      <c r="HH137" s="230"/>
      <c r="HI137" s="230"/>
      <c r="HJ137" s="230"/>
      <c r="HK137" s="230"/>
      <c r="HL137" s="230"/>
      <c r="HM137" s="230"/>
      <c r="HN137" s="230"/>
      <c r="HO137" s="230"/>
      <c r="HP137" s="230"/>
      <c r="HQ137" s="230"/>
      <c r="HR137" s="230"/>
      <c r="HS137" s="230"/>
      <c r="HT137" s="230"/>
      <c r="HU137" s="230"/>
      <c r="HV137" s="230"/>
      <c r="HW137" s="230"/>
      <c r="HX137" s="230"/>
      <c r="HY137" s="230"/>
      <c r="HZ137" s="230"/>
      <c r="IA137" s="230"/>
      <c r="IB137" s="230"/>
      <c r="IC137" s="230"/>
      <c r="ID137" s="230"/>
      <c r="IE137" s="230"/>
      <c r="IF137" s="230"/>
      <c r="IG137" s="230"/>
      <c r="IH137" s="230"/>
      <c r="II137" s="230"/>
      <c r="IJ137" s="230"/>
      <c r="IK137" s="230"/>
      <c r="IL137" s="230"/>
      <c r="IM137" s="230"/>
      <c r="IN137" s="230"/>
      <c r="IO137" s="230"/>
      <c r="IP137" s="230"/>
      <c r="IQ137" s="230"/>
      <c r="IR137" s="230"/>
      <c r="IS137" s="230"/>
      <c r="IT137" s="230"/>
      <c r="IU137" s="230"/>
      <c r="IV137" s="230"/>
    </row>
    <row r="138" spans="1:256" ht="15.75" customHeight="1" x14ac:dyDescent="0.2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0"/>
      <c r="CQ138" s="230"/>
      <c r="CR138" s="230"/>
      <c r="CS138" s="230"/>
      <c r="CT138" s="230"/>
      <c r="CU138" s="230"/>
      <c r="CV138" s="230"/>
      <c r="CW138" s="230"/>
      <c r="CX138" s="230"/>
      <c r="CY138" s="230"/>
      <c r="CZ138" s="230"/>
      <c r="DA138" s="230"/>
      <c r="DB138" s="230"/>
      <c r="DC138" s="230"/>
      <c r="DD138" s="230"/>
      <c r="DE138" s="230"/>
      <c r="DF138" s="230"/>
      <c r="DG138" s="230"/>
      <c r="DH138" s="230"/>
      <c r="DI138" s="230"/>
      <c r="DJ138" s="230"/>
      <c r="DK138" s="230"/>
      <c r="DL138" s="230"/>
      <c r="DM138" s="230"/>
      <c r="DN138" s="230"/>
      <c r="DO138" s="230"/>
      <c r="DP138" s="230"/>
      <c r="DQ138" s="230"/>
      <c r="DR138" s="230"/>
      <c r="DS138" s="230"/>
      <c r="DT138" s="230"/>
      <c r="DU138" s="230"/>
      <c r="DV138" s="230"/>
      <c r="DW138" s="230"/>
      <c r="DX138" s="230"/>
      <c r="DY138" s="230"/>
      <c r="DZ138" s="230"/>
      <c r="EA138" s="230"/>
      <c r="EB138" s="230"/>
      <c r="EC138" s="230"/>
      <c r="ED138" s="230"/>
      <c r="EE138" s="230"/>
      <c r="EF138" s="230"/>
      <c r="EG138" s="230"/>
      <c r="EH138" s="230"/>
      <c r="EI138" s="230"/>
      <c r="EJ138" s="230"/>
      <c r="EK138" s="230"/>
      <c r="EL138" s="230"/>
      <c r="EM138" s="230"/>
      <c r="EN138" s="230"/>
      <c r="EO138" s="230"/>
      <c r="EP138" s="230"/>
      <c r="EQ138" s="230"/>
      <c r="ER138" s="230"/>
      <c r="ES138" s="230"/>
      <c r="ET138" s="230"/>
      <c r="EU138" s="230"/>
      <c r="EV138" s="230"/>
      <c r="EW138" s="230"/>
      <c r="EX138" s="230"/>
      <c r="EY138" s="230"/>
      <c r="EZ138" s="230"/>
      <c r="FA138" s="230"/>
      <c r="FB138" s="230"/>
      <c r="FC138" s="230"/>
      <c r="FD138" s="230"/>
      <c r="FE138" s="230"/>
      <c r="FF138" s="230"/>
      <c r="FG138" s="230"/>
      <c r="FH138" s="230"/>
      <c r="FI138" s="230"/>
      <c r="FJ138" s="230"/>
      <c r="FK138" s="230"/>
      <c r="FL138" s="230"/>
      <c r="FM138" s="230"/>
      <c r="FN138" s="230"/>
      <c r="FO138" s="230"/>
      <c r="FP138" s="230"/>
      <c r="FQ138" s="230"/>
      <c r="FR138" s="230"/>
      <c r="FS138" s="230"/>
      <c r="FT138" s="230"/>
      <c r="FU138" s="230"/>
      <c r="FV138" s="230"/>
      <c r="FW138" s="230"/>
      <c r="FX138" s="230"/>
      <c r="FY138" s="230"/>
      <c r="FZ138" s="230"/>
      <c r="GA138" s="230"/>
      <c r="GB138" s="230"/>
      <c r="GC138" s="230"/>
      <c r="GD138" s="230"/>
      <c r="GE138" s="230"/>
      <c r="GF138" s="230"/>
      <c r="GG138" s="230"/>
      <c r="GH138" s="230"/>
      <c r="GI138" s="230"/>
      <c r="GJ138" s="230"/>
      <c r="GK138" s="230"/>
      <c r="GL138" s="230"/>
      <c r="GM138" s="230"/>
      <c r="GN138" s="230"/>
      <c r="GO138" s="230"/>
      <c r="GP138" s="230"/>
      <c r="GQ138" s="230"/>
      <c r="GR138" s="230"/>
      <c r="GS138" s="230"/>
      <c r="GT138" s="230"/>
      <c r="GU138" s="230"/>
      <c r="GV138" s="230"/>
      <c r="GW138" s="230"/>
      <c r="GX138" s="230"/>
      <c r="GY138" s="230"/>
      <c r="GZ138" s="230"/>
      <c r="HA138" s="230"/>
      <c r="HB138" s="230"/>
      <c r="HC138" s="230"/>
      <c r="HD138" s="230"/>
      <c r="HE138" s="230"/>
      <c r="HF138" s="230"/>
      <c r="HG138" s="230"/>
      <c r="HH138" s="230"/>
      <c r="HI138" s="230"/>
      <c r="HJ138" s="230"/>
      <c r="HK138" s="230"/>
      <c r="HL138" s="230"/>
      <c r="HM138" s="230"/>
      <c r="HN138" s="230"/>
      <c r="HO138" s="230"/>
      <c r="HP138" s="230"/>
      <c r="HQ138" s="230"/>
      <c r="HR138" s="230"/>
      <c r="HS138" s="230"/>
      <c r="HT138" s="230"/>
      <c r="HU138" s="230"/>
      <c r="HV138" s="230"/>
      <c r="HW138" s="230"/>
      <c r="HX138" s="230"/>
      <c r="HY138" s="230"/>
      <c r="HZ138" s="230"/>
      <c r="IA138" s="230"/>
      <c r="IB138" s="230"/>
      <c r="IC138" s="230"/>
      <c r="ID138" s="230"/>
      <c r="IE138" s="230"/>
      <c r="IF138" s="230"/>
      <c r="IG138" s="230"/>
      <c r="IH138" s="230"/>
      <c r="II138" s="230"/>
      <c r="IJ138" s="230"/>
      <c r="IK138" s="230"/>
      <c r="IL138" s="230"/>
      <c r="IM138" s="230"/>
      <c r="IN138" s="230"/>
      <c r="IO138" s="230"/>
      <c r="IP138" s="230"/>
      <c r="IQ138" s="230"/>
      <c r="IR138" s="230"/>
      <c r="IS138" s="230"/>
      <c r="IT138" s="230"/>
      <c r="IU138" s="230"/>
      <c r="IV138" s="230"/>
    </row>
    <row r="139" spans="1:256" ht="15.75" customHeight="1" x14ac:dyDescent="0.2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230"/>
      <c r="CT139" s="230"/>
      <c r="CU139" s="230"/>
      <c r="CV139" s="230"/>
      <c r="CW139" s="230"/>
      <c r="CX139" s="230"/>
      <c r="CY139" s="230"/>
      <c r="CZ139" s="230"/>
      <c r="DA139" s="230"/>
      <c r="DB139" s="230"/>
      <c r="DC139" s="230"/>
      <c r="DD139" s="230"/>
      <c r="DE139" s="230"/>
      <c r="DF139" s="230"/>
      <c r="DG139" s="230"/>
      <c r="DH139" s="230"/>
      <c r="DI139" s="230"/>
      <c r="DJ139" s="230"/>
      <c r="DK139" s="230"/>
      <c r="DL139" s="230"/>
      <c r="DM139" s="230"/>
      <c r="DN139" s="230"/>
      <c r="DO139" s="230"/>
      <c r="DP139" s="230"/>
      <c r="DQ139" s="230"/>
      <c r="DR139" s="230"/>
      <c r="DS139" s="230"/>
      <c r="DT139" s="230"/>
      <c r="DU139" s="230"/>
      <c r="DV139" s="230"/>
      <c r="DW139" s="230"/>
      <c r="DX139" s="230"/>
      <c r="DY139" s="230"/>
      <c r="DZ139" s="230"/>
      <c r="EA139" s="230"/>
      <c r="EB139" s="230"/>
      <c r="EC139" s="230"/>
      <c r="ED139" s="230"/>
      <c r="EE139" s="230"/>
      <c r="EF139" s="230"/>
      <c r="EG139" s="230"/>
      <c r="EH139" s="230"/>
      <c r="EI139" s="230"/>
      <c r="EJ139" s="230"/>
      <c r="EK139" s="230"/>
      <c r="EL139" s="230"/>
      <c r="EM139" s="230"/>
      <c r="EN139" s="230"/>
      <c r="EO139" s="230"/>
      <c r="EP139" s="230"/>
      <c r="EQ139" s="230"/>
      <c r="ER139" s="230"/>
      <c r="ES139" s="230"/>
      <c r="ET139" s="230"/>
      <c r="EU139" s="230"/>
      <c r="EV139" s="230"/>
      <c r="EW139" s="230"/>
      <c r="EX139" s="230"/>
      <c r="EY139" s="230"/>
      <c r="EZ139" s="230"/>
      <c r="FA139" s="230"/>
      <c r="FB139" s="230"/>
      <c r="FC139" s="230"/>
      <c r="FD139" s="230"/>
      <c r="FE139" s="230"/>
      <c r="FF139" s="230"/>
      <c r="FG139" s="230"/>
      <c r="FH139" s="230"/>
      <c r="FI139" s="230"/>
      <c r="FJ139" s="230"/>
      <c r="FK139" s="230"/>
      <c r="FL139" s="230"/>
      <c r="FM139" s="230"/>
      <c r="FN139" s="230"/>
      <c r="FO139" s="230"/>
      <c r="FP139" s="230"/>
      <c r="FQ139" s="230"/>
      <c r="FR139" s="230"/>
      <c r="FS139" s="230"/>
      <c r="FT139" s="230"/>
      <c r="FU139" s="230"/>
      <c r="FV139" s="230"/>
      <c r="FW139" s="230"/>
      <c r="FX139" s="230"/>
      <c r="FY139" s="230"/>
      <c r="FZ139" s="230"/>
      <c r="GA139" s="230"/>
      <c r="GB139" s="230"/>
      <c r="GC139" s="230"/>
      <c r="GD139" s="230"/>
      <c r="GE139" s="230"/>
      <c r="GF139" s="230"/>
      <c r="GG139" s="230"/>
      <c r="GH139" s="230"/>
      <c r="GI139" s="230"/>
      <c r="GJ139" s="230"/>
      <c r="GK139" s="230"/>
      <c r="GL139" s="230"/>
      <c r="GM139" s="230"/>
      <c r="GN139" s="230"/>
      <c r="GO139" s="230"/>
      <c r="GP139" s="230"/>
      <c r="GQ139" s="230"/>
      <c r="GR139" s="230"/>
      <c r="GS139" s="230"/>
      <c r="GT139" s="230"/>
      <c r="GU139" s="230"/>
      <c r="GV139" s="230"/>
      <c r="GW139" s="230"/>
      <c r="GX139" s="230"/>
      <c r="GY139" s="230"/>
      <c r="GZ139" s="230"/>
      <c r="HA139" s="230"/>
      <c r="HB139" s="230"/>
      <c r="HC139" s="230"/>
      <c r="HD139" s="230"/>
      <c r="HE139" s="230"/>
      <c r="HF139" s="230"/>
      <c r="HG139" s="230"/>
      <c r="HH139" s="230"/>
      <c r="HI139" s="230"/>
      <c r="HJ139" s="230"/>
      <c r="HK139" s="230"/>
      <c r="HL139" s="230"/>
      <c r="HM139" s="230"/>
      <c r="HN139" s="230"/>
      <c r="HO139" s="230"/>
      <c r="HP139" s="230"/>
      <c r="HQ139" s="230"/>
      <c r="HR139" s="230"/>
      <c r="HS139" s="230"/>
      <c r="HT139" s="230"/>
      <c r="HU139" s="230"/>
      <c r="HV139" s="230"/>
      <c r="HW139" s="230"/>
      <c r="HX139" s="230"/>
      <c r="HY139" s="230"/>
      <c r="HZ139" s="230"/>
      <c r="IA139" s="230"/>
      <c r="IB139" s="230"/>
      <c r="IC139" s="230"/>
      <c r="ID139" s="230"/>
      <c r="IE139" s="230"/>
      <c r="IF139" s="230"/>
      <c r="IG139" s="230"/>
      <c r="IH139" s="230"/>
      <c r="II139" s="230"/>
      <c r="IJ139" s="230"/>
      <c r="IK139" s="230"/>
      <c r="IL139" s="230"/>
      <c r="IM139" s="230"/>
      <c r="IN139" s="230"/>
      <c r="IO139" s="230"/>
      <c r="IP139" s="230"/>
      <c r="IQ139" s="230"/>
      <c r="IR139" s="230"/>
      <c r="IS139" s="230"/>
      <c r="IT139" s="230"/>
      <c r="IU139" s="230"/>
      <c r="IV139" s="230"/>
    </row>
    <row r="140" spans="1:256" ht="15.75" customHeight="1" x14ac:dyDescent="0.2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  <c r="CM140" s="230"/>
      <c r="CN140" s="230"/>
      <c r="CO140" s="230"/>
      <c r="CP140" s="230"/>
      <c r="CQ140" s="230"/>
      <c r="CR140" s="230"/>
      <c r="CS140" s="230"/>
      <c r="CT140" s="230"/>
      <c r="CU140" s="230"/>
      <c r="CV140" s="230"/>
      <c r="CW140" s="230"/>
      <c r="CX140" s="230"/>
      <c r="CY140" s="230"/>
      <c r="CZ140" s="230"/>
      <c r="DA140" s="230"/>
      <c r="DB140" s="230"/>
      <c r="DC140" s="230"/>
      <c r="DD140" s="230"/>
      <c r="DE140" s="230"/>
      <c r="DF140" s="230"/>
      <c r="DG140" s="230"/>
      <c r="DH140" s="230"/>
      <c r="DI140" s="230"/>
      <c r="DJ140" s="230"/>
      <c r="DK140" s="230"/>
      <c r="DL140" s="230"/>
      <c r="DM140" s="230"/>
      <c r="DN140" s="230"/>
      <c r="DO140" s="230"/>
      <c r="DP140" s="230"/>
      <c r="DQ140" s="230"/>
      <c r="DR140" s="230"/>
      <c r="DS140" s="230"/>
      <c r="DT140" s="230"/>
      <c r="DU140" s="230"/>
      <c r="DV140" s="230"/>
      <c r="DW140" s="230"/>
      <c r="DX140" s="230"/>
      <c r="DY140" s="230"/>
      <c r="DZ140" s="230"/>
      <c r="EA140" s="230"/>
      <c r="EB140" s="230"/>
      <c r="EC140" s="230"/>
      <c r="ED140" s="230"/>
      <c r="EE140" s="230"/>
      <c r="EF140" s="230"/>
      <c r="EG140" s="230"/>
      <c r="EH140" s="230"/>
      <c r="EI140" s="230"/>
      <c r="EJ140" s="230"/>
      <c r="EK140" s="230"/>
      <c r="EL140" s="230"/>
      <c r="EM140" s="230"/>
      <c r="EN140" s="230"/>
      <c r="EO140" s="230"/>
      <c r="EP140" s="230"/>
      <c r="EQ140" s="230"/>
      <c r="ER140" s="230"/>
      <c r="ES140" s="230"/>
      <c r="ET140" s="230"/>
      <c r="EU140" s="230"/>
      <c r="EV140" s="230"/>
      <c r="EW140" s="230"/>
      <c r="EX140" s="230"/>
      <c r="EY140" s="230"/>
      <c r="EZ140" s="230"/>
      <c r="FA140" s="230"/>
      <c r="FB140" s="230"/>
      <c r="FC140" s="230"/>
      <c r="FD140" s="230"/>
      <c r="FE140" s="230"/>
      <c r="FF140" s="230"/>
      <c r="FG140" s="230"/>
      <c r="FH140" s="230"/>
      <c r="FI140" s="230"/>
      <c r="FJ140" s="230"/>
      <c r="FK140" s="230"/>
      <c r="FL140" s="230"/>
      <c r="FM140" s="230"/>
      <c r="FN140" s="230"/>
      <c r="FO140" s="230"/>
      <c r="FP140" s="230"/>
      <c r="FQ140" s="230"/>
      <c r="FR140" s="230"/>
      <c r="FS140" s="230"/>
      <c r="FT140" s="230"/>
      <c r="FU140" s="230"/>
      <c r="FV140" s="230"/>
      <c r="FW140" s="230"/>
      <c r="FX140" s="230"/>
      <c r="FY140" s="230"/>
      <c r="FZ140" s="230"/>
      <c r="GA140" s="230"/>
      <c r="GB140" s="230"/>
      <c r="GC140" s="230"/>
      <c r="GD140" s="230"/>
      <c r="GE140" s="230"/>
      <c r="GF140" s="230"/>
      <c r="GG140" s="230"/>
      <c r="GH140" s="230"/>
      <c r="GI140" s="230"/>
      <c r="GJ140" s="230"/>
      <c r="GK140" s="230"/>
      <c r="GL140" s="230"/>
      <c r="GM140" s="230"/>
      <c r="GN140" s="230"/>
      <c r="GO140" s="230"/>
      <c r="GP140" s="230"/>
      <c r="GQ140" s="230"/>
      <c r="GR140" s="230"/>
      <c r="GS140" s="230"/>
      <c r="GT140" s="230"/>
      <c r="GU140" s="230"/>
      <c r="GV140" s="230"/>
      <c r="GW140" s="230"/>
      <c r="GX140" s="230"/>
      <c r="GY140" s="230"/>
      <c r="GZ140" s="230"/>
      <c r="HA140" s="230"/>
      <c r="HB140" s="230"/>
      <c r="HC140" s="230"/>
      <c r="HD140" s="230"/>
      <c r="HE140" s="230"/>
      <c r="HF140" s="230"/>
      <c r="HG140" s="230"/>
      <c r="HH140" s="230"/>
      <c r="HI140" s="230"/>
      <c r="HJ140" s="230"/>
      <c r="HK140" s="230"/>
      <c r="HL140" s="230"/>
      <c r="HM140" s="230"/>
      <c r="HN140" s="230"/>
      <c r="HO140" s="230"/>
      <c r="HP140" s="230"/>
      <c r="HQ140" s="230"/>
      <c r="HR140" s="230"/>
      <c r="HS140" s="230"/>
      <c r="HT140" s="230"/>
      <c r="HU140" s="230"/>
      <c r="HV140" s="230"/>
      <c r="HW140" s="230"/>
      <c r="HX140" s="230"/>
      <c r="HY140" s="230"/>
      <c r="HZ140" s="230"/>
      <c r="IA140" s="230"/>
      <c r="IB140" s="230"/>
      <c r="IC140" s="230"/>
      <c r="ID140" s="230"/>
      <c r="IE140" s="230"/>
      <c r="IF140" s="230"/>
      <c r="IG140" s="230"/>
      <c r="IH140" s="230"/>
      <c r="II140" s="230"/>
      <c r="IJ140" s="230"/>
      <c r="IK140" s="230"/>
      <c r="IL140" s="230"/>
      <c r="IM140" s="230"/>
      <c r="IN140" s="230"/>
      <c r="IO140" s="230"/>
      <c r="IP140" s="230"/>
      <c r="IQ140" s="230"/>
      <c r="IR140" s="230"/>
      <c r="IS140" s="230"/>
      <c r="IT140" s="230"/>
      <c r="IU140" s="230"/>
      <c r="IV140" s="230"/>
    </row>
    <row r="141" spans="1:256" ht="15.75" customHeight="1" x14ac:dyDescent="0.2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0"/>
      <c r="CY141" s="230"/>
      <c r="CZ141" s="230"/>
      <c r="DA141" s="230"/>
      <c r="DB141" s="230"/>
      <c r="DC141" s="230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0"/>
      <c r="DN141" s="230"/>
      <c r="DO141" s="230"/>
      <c r="DP141" s="230"/>
      <c r="DQ141" s="230"/>
      <c r="DR141" s="230"/>
      <c r="DS141" s="230"/>
      <c r="DT141" s="230"/>
      <c r="DU141" s="230"/>
      <c r="DV141" s="230"/>
      <c r="DW141" s="230"/>
      <c r="DX141" s="230"/>
      <c r="DY141" s="230"/>
      <c r="DZ141" s="230"/>
      <c r="EA141" s="230"/>
      <c r="EB141" s="230"/>
      <c r="EC141" s="230"/>
      <c r="ED141" s="230"/>
      <c r="EE141" s="230"/>
      <c r="EF141" s="230"/>
      <c r="EG141" s="230"/>
      <c r="EH141" s="230"/>
      <c r="EI141" s="230"/>
      <c r="EJ141" s="230"/>
      <c r="EK141" s="230"/>
      <c r="EL141" s="230"/>
      <c r="EM141" s="230"/>
      <c r="EN141" s="230"/>
      <c r="EO141" s="230"/>
      <c r="EP141" s="230"/>
      <c r="EQ141" s="230"/>
      <c r="ER141" s="230"/>
      <c r="ES141" s="230"/>
      <c r="ET141" s="230"/>
      <c r="EU141" s="230"/>
      <c r="EV141" s="230"/>
      <c r="EW141" s="230"/>
      <c r="EX141" s="230"/>
      <c r="EY141" s="230"/>
      <c r="EZ141" s="230"/>
      <c r="FA141" s="230"/>
      <c r="FB141" s="230"/>
      <c r="FC141" s="230"/>
      <c r="FD141" s="230"/>
      <c r="FE141" s="230"/>
      <c r="FF141" s="230"/>
      <c r="FG141" s="230"/>
      <c r="FH141" s="230"/>
      <c r="FI141" s="230"/>
      <c r="FJ141" s="230"/>
      <c r="FK141" s="230"/>
      <c r="FL141" s="230"/>
      <c r="FM141" s="230"/>
      <c r="FN141" s="230"/>
      <c r="FO141" s="230"/>
      <c r="FP141" s="230"/>
      <c r="FQ141" s="230"/>
      <c r="FR141" s="230"/>
      <c r="FS141" s="230"/>
      <c r="FT141" s="230"/>
      <c r="FU141" s="230"/>
      <c r="FV141" s="230"/>
      <c r="FW141" s="230"/>
      <c r="FX141" s="230"/>
      <c r="FY141" s="230"/>
      <c r="FZ141" s="230"/>
      <c r="GA141" s="230"/>
      <c r="GB141" s="230"/>
      <c r="GC141" s="230"/>
      <c r="GD141" s="230"/>
      <c r="GE141" s="230"/>
      <c r="GF141" s="230"/>
      <c r="GG141" s="230"/>
      <c r="GH141" s="230"/>
      <c r="GI141" s="230"/>
      <c r="GJ141" s="230"/>
      <c r="GK141" s="230"/>
      <c r="GL141" s="230"/>
      <c r="GM141" s="230"/>
      <c r="GN141" s="230"/>
      <c r="GO141" s="230"/>
      <c r="GP141" s="230"/>
      <c r="GQ141" s="230"/>
      <c r="GR141" s="230"/>
      <c r="GS141" s="230"/>
      <c r="GT141" s="230"/>
      <c r="GU141" s="230"/>
      <c r="GV141" s="230"/>
      <c r="GW141" s="230"/>
      <c r="GX141" s="230"/>
      <c r="GY141" s="230"/>
      <c r="GZ141" s="230"/>
      <c r="HA141" s="230"/>
      <c r="HB141" s="230"/>
      <c r="HC141" s="230"/>
      <c r="HD141" s="230"/>
      <c r="HE141" s="230"/>
      <c r="HF141" s="230"/>
      <c r="HG141" s="230"/>
      <c r="HH141" s="230"/>
      <c r="HI141" s="230"/>
      <c r="HJ141" s="230"/>
      <c r="HK141" s="230"/>
      <c r="HL141" s="230"/>
      <c r="HM141" s="230"/>
      <c r="HN141" s="230"/>
      <c r="HO141" s="230"/>
      <c r="HP141" s="230"/>
      <c r="HQ141" s="230"/>
      <c r="HR141" s="230"/>
      <c r="HS141" s="230"/>
      <c r="HT141" s="230"/>
      <c r="HU141" s="230"/>
      <c r="HV141" s="230"/>
      <c r="HW141" s="230"/>
      <c r="HX141" s="230"/>
      <c r="HY141" s="230"/>
      <c r="HZ141" s="230"/>
      <c r="IA141" s="230"/>
      <c r="IB141" s="230"/>
      <c r="IC141" s="230"/>
      <c r="ID141" s="230"/>
      <c r="IE141" s="230"/>
      <c r="IF141" s="230"/>
      <c r="IG141" s="230"/>
      <c r="IH141" s="230"/>
      <c r="II141" s="230"/>
      <c r="IJ141" s="230"/>
      <c r="IK141" s="230"/>
      <c r="IL141" s="230"/>
      <c r="IM141" s="230"/>
      <c r="IN141" s="230"/>
      <c r="IO141" s="230"/>
      <c r="IP141" s="230"/>
      <c r="IQ141" s="230"/>
      <c r="IR141" s="230"/>
      <c r="IS141" s="230"/>
      <c r="IT141" s="230"/>
      <c r="IU141" s="230"/>
      <c r="IV141" s="230"/>
    </row>
    <row r="142" spans="1:256" ht="15.75" customHeight="1" x14ac:dyDescent="0.2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0"/>
      <c r="BB142" s="230"/>
      <c r="BC142" s="230"/>
      <c r="BD142" s="230"/>
      <c r="BE142" s="230"/>
      <c r="BF142" s="230"/>
      <c r="BG142" s="230"/>
      <c r="BH142" s="230"/>
      <c r="BI142" s="230"/>
      <c r="BJ142" s="230"/>
      <c r="BK142" s="230"/>
      <c r="BL142" s="230"/>
      <c r="BM142" s="230"/>
      <c r="BN142" s="230"/>
      <c r="BO142" s="230"/>
      <c r="BP142" s="230"/>
      <c r="BQ142" s="230"/>
      <c r="BR142" s="230"/>
      <c r="BS142" s="230"/>
      <c r="BT142" s="230"/>
      <c r="BU142" s="230"/>
      <c r="BV142" s="230"/>
      <c r="BW142" s="230"/>
      <c r="BX142" s="230"/>
      <c r="BY142" s="230"/>
      <c r="BZ142" s="230"/>
      <c r="CA142" s="230"/>
      <c r="CB142" s="230"/>
      <c r="CC142" s="230"/>
      <c r="CD142" s="230"/>
      <c r="CE142" s="230"/>
      <c r="CF142" s="230"/>
      <c r="CG142" s="230"/>
      <c r="CH142" s="230"/>
      <c r="CI142" s="230"/>
      <c r="CJ142" s="230"/>
      <c r="CK142" s="230"/>
      <c r="CL142" s="230"/>
      <c r="CM142" s="230"/>
      <c r="CN142" s="230"/>
      <c r="CO142" s="230"/>
      <c r="CP142" s="230"/>
      <c r="CQ142" s="230"/>
      <c r="CR142" s="230"/>
      <c r="CS142" s="230"/>
      <c r="CT142" s="230"/>
      <c r="CU142" s="230"/>
      <c r="CV142" s="230"/>
      <c r="CW142" s="230"/>
      <c r="CX142" s="230"/>
      <c r="CY142" s="230"/>
      <c r="CZ142" s="230"/>
      <c r="DA142" s="230"/>
      <c r="DB142" s="230"/>
      <c r="DC142" s="230"/>
      <c r="DD142" s="230"/>
      <c r="DE142" s="230"/>
      <c r="DF142" s="230"/>
      <c r="DG142" s="230"/>
      <c r="DH142" s="230"/>
      <c r="DI142" s="230"/>
      <c r="DJ142" s="230"/>
      <c r="DK142" s="230"/>
      <c r="DL142" s="230"/>
      <c r="DM142" s="230"/>
      <c r="DN142" s="230"/>
      <c r="DO142" s="230"/>
      <c r="DP142" s="230"/>
      <c r="DQ142" s="230"/>
      <c r="DR142" s="230"/>
      <c r="DS142" s="230"/>
      <c r="DT142" s="230"/>
      <c r="DU142" s="230"/>
      <c r="DV142" s="230"/>
      <c r="DW142" s="230"/>
      <c r="DX142" s="230"/>
      <c r="DY142" s="230"/>
      <c r="DZ142" s="230"/>
      <c r="EA142" s="230"/>
      <c r="EB142" s="230"/>
      <c r="EC142" s="230"/>
      <c r="ED142" s="230"/>
      <c r="EE142" s="230"/>
      <c r="EF142" s="230"/>
      <c r="EG142" s="230"/>
      <c r="EH142" s="230"/>
      <c r="EI142" s="230"/>
      <c r="EJ142" s="230"/>
      <c r="EK142" s="230"/>
      <c r="EL142" s="230"/>
      <c r="EM142" s="230"/>
      <c r="EN142" s="230"/>
      <c r="EO142" s="230"/>
      <c r="EP142" s="230"/>
      <c r="EQ142" s="230"/>
      <c r="ER142" s="230"/>
      <c r="ES142" s="230"/>
      <c r="ET142" s="230"/>
      <c r="EU142" s="230"/>
      <c r="EV142" s="230"/>
      <c r="EW142" s="230"/>
      <c r="EX142" s="230"/>
      <c r="EY142" s="230"/>
      <c r="EZ142" s="230"/>
      <c r="FA142" s="230"/>
      <c r="FB142" s="230"/>
      <c r="FC142" s="230"/>
      <c r="FD142" s="230"/>
      <c r="FE142" s="230"/>
      <c r="FF142" s="230"/>
      <c r="FG142" s="230"/>
      <c r="FH142" s="230"/>
      <c r="FI142" s="230"/>
      <c r="FJ142" s="230"/>
      <c r="FK142" s="230"/>
      <c r="FL142" s="230"/>
      <c r="FM142" s="230"/>
      <c r="FN142" s="230"/>
      <c r="FO142" s="230"/>
      <c r="FP142" s="230"/>
      <c r="FQ142" s="230"/>
      <c r="FR142" s="230"/>
      <c r="FS142" s="230"/>
      <c r="FT142" s="230"/>
      <c r="FU142" s="230"/>
      <c r="FV142" s="230"/>
      <c r="FW142" s="230"/>
      <c r="FX142" s="230"/>
      <c r="FY142" s="230"/>
      <c r="FZ142" s="230"/>
      <c r="GA142" s="230"/>
      <c r="GB142" s="230"/>
      <c r="GC142" s="230"/>
      <c r="GD142" s="230"/>
      <c r="GE142" s="230"/>
      <c r="GF142" s="230"/>
      <c r="GG142" s="230"/>
      <c r="GH142" s="230"/>
      <c r="GI142" s="230"/>
      <c r="GJ142" s="230"/>
      <c r="GK142" s="230"/>
      <c r="GL142" s="230"/>
      <c r="GM142" s="230"/>
      <c r="GN142" s="230"/>
      <c r="GO142" s="230"/>
      <c r="GP142" s="230"/>
      <c r="GQ142" s="230"/>
      <c r="GR142" s="230"/>
      <c r="GS142" s="230"/>
      <c r="GT142" s="230"/>
      <c r="GU142" s="230"/>
      <c r="GV142" s="230"/>
      <c r="GW142" s="230"/>
      <c r="GX142" s="230"/>
      <c r="GY142" s="230"/>
      <c r="GZ142" s="230"/>
      <c r="HA142" s="230"/>
      <c r="HB142" s="230"/>
      <c r="HC142" s="230"/>
      <c r="HD142" s="230"/>
      <c r="HE142" s="230"/>
      <c r="HF142" s="230"/>
      <c r="HG142" s="230"/>
      <c r="HH142" s="230"/>
      <c r="HI142" s="230"/>
      <c r="HJ142" s="230"/>
      <c r="HK142" s="230"/>
      <c r="HL142" s="230"/>
      <c r="HM142" s="230"/>
      <c r="HN142" s="230"/>
      <c r="HO142" s="230"/>
      <c r="HP142" s="230"/>
      <c r="HQ142" s="230"/>
      <c r="HR142" s="230"/>
      <c r="HS142" s="230"/>
      <c r="HT142" s="230"/>
      <c r="HU142" s="230"/>
      <c r="HV142" s="230"/>
      <c r="HW142" s="230"/>
      <c r="HX142" s="230"/>
      <c r="HY142" s="230"/>
      <c r="HZ142" s="230"/>
      <c r="IA142" s="230"/>
      <c r="IB142" s="230"/>
      <c r="IC142" s="230"/>
      <c r="ID142" s="230"/>
      <c r="IE142" s="230"/>
      <c r="IF142" s="230"/>
      <c r="IG142" s="230"/>
      <c r="IH142" s="230"/>
      <c r="II142" s="230"/>
      <c r="IJ142" s="230"/>
      <c r="IK142" s="230"/>
      <c r="IL142" s="230"/>
      <c r="IM142" s="230"/>
      <c r="IN142" s="230"/>
      <c r="IO142" s="230"/>
      <c r="IP142" s="230"/>
      <c r="IQ142" s="230"/>
      <c r="IR142" s="230"/>
      <c r="IS142" s="230"/>
      <c r="IT142" s="230"/>
      <c r="IU142" s="230"/>
      <c r="IV142" s="230"/>
    </row>
    <row r="143" spans="1:256" ht="15.75" customHeight="1" x14ac:dyDescent="0.2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0"/>
      <c r="AY143" s="230"/>
      <c r="AZ143" s="230"/>
      <c r="BA143" s="230"/>
      <c r="BB143" s="230"/>
      <c r="BC143" s="230"/>
      <c r="BD143" s="230"/>
      <c r="BE143" s="230"/>
      <c r="BF143" s="230"/>
      <c r="BG143" s="230"/>
      <c r="BH143" s="230"/>
      <c r="BI143" s="230"/>
      <c r="BJ143" s="230"/>
      <c r="BK143" s="230"/>
      <c r="BL143" s="230"/>
      <c r="BM143" s="230"/>
      <c r="BN143" s="230"/>
      <c r="BO143" s="230"/>
      <c r="BP143" s="230"/>
      <c r="BQ143" s="230"/>
      <c r="BR143" s="230"/>
      <c r="BS143" s="230"/>
      <c r="BT143" s="230"/>
      <c r="BU143" s="230"/>
      <c r="BV143" s="230"/>
      <c r="BW143" s="230"/>
      <c r="BX143" s="230"/>
      <c r="BY143" s="230"/>
      <c r="BZ143" s="230"/>
      <c r="CA143" s="230"/>
      <c r="CB143" s="230"/>
      <c r="CC143" s="230"/>
      <c r="CD143" s="230"/>
      <c r="CE143" s="230"/>
      <c r="CF143" s="230"/>
      <c r="CG143" s="230"/>
      <c r="CH143" s="230"/>
      <c r="CI143" s="230"/>
      <c r="CJ143" s="230"/>
      <c r="CK143" s="230"/>
      <c r="CL143" s="230"/>
      <c r="CM143" s="230"/>
      <c r="CN143" s="230"/>
      <c r="CO143" s="230"/>
      <c r="CP143" s="230"/>
      <c r="CQ143" s="230"/>
      <c r="CR143" s="230"/>
      <c r="CS143" s="230"/>
      <c r="CT143" s="230"/>
      <c r="CU143" s="230"/>
      <c r="CV143" s="230"/>
      <c r="CW143" s="230"/>
      <c r="CX143" s="230"/>
      <c r="CY143" s="230"/>
      <c r="CZ143" s="230"/>
      <c r="DA143" s="230"/>
      <c r="DB143" s="230"/>
      <c r="DC143" s="230"/>
      <c r="DD143" s="230"/>
      <c r="DE143" s="230"/>
      <c r="DF143" s="230"/>
      <c r="DG143" s="230"/>
      <c r="DH143" s="230"/>
      <c r="DI143" s="230"/>
      <c r="DJ143" s="230"/>
      <c r="DK143" s="230"/>
      <c r="DL143" s="230"/>
      <c r="DM143" s="230"/>
      <c r="DN143" s="230"/>
      <c r="DO143" s="230"/>
      <c r="DP143" s="230"/>
      <c r="DQ143" s="230"/>
      <c r="DR143" s="230"/>
      <c r="DS143" s="230"/>
      <c r="DT143" s="230"/>
      <c r="DU143" s="230"/>
      <c r="DV143" s="230"/>
      <c r="DW143" s="230"/>
      <c r="DX143" s="230"/>
      <c r="DY143" s="230"/>
      <c r="DZ143" s="230"/>
      <c r="EA143" s="230"/>
      <c r="EB143" s="230"/>
      <c r="EC143" s="230"/>
      <c r="ED143" s="230"/>
      <c r="EE143" s="230"/>
      <c r="EF143" s="230"/>
      <c r="EG143" s="230"/>
      <c r="EH143" s="230"/>
      <c r="EI143" s="230"/>
      <c r="EJ143" s="230"/>
      <c r="EK143" s="230"/>
      <c r="EL143" s="230"/>
      <c r="EM143" s="230"/>
      <c r="EN143" s="230"/>
      <c r="EO143" s="230"/>
      <c r="EP143" s="230"/>
      <c r="EQ143" s="230"/>
      <c r="ER143" s="230"/>
      <c r="ES143" s="230"/>
      <c r="ET143" s="230"/>
      <c r="EU143" s="230"/>
      <c r="EV143" s="230"/>
      <c r="EW143" s="230"/>
      <c r="EX143" s="230"/>
      <c r="EY143" s="230"/>
      <c r="EZ143" s="230"/>
      <c r="FA143" s="230"/>
      <c r="FB143" s="230"/>
      <c r="FC143" s="230"/>
      <c r="FD143" s="230"/>
      <c r="FE143" s="230"/>
      <c r="FF143" s="230"/>
      <c r="FG143" s="230"/>
      <c r="FH143" s="230"/>
      <c r="FI143" s="230"/>
      <c r="FJ143" s="230"/>
      <c r="FK143" s="230"/>
      <c r="FL143" s="230"/>
      <c r="FM143" s="230"/>
      <c r="FN143" s="230"/>
      <c r="FO143" s="230"/>
      <c r="FP143" s="230"/>
      <c r="FQ143" s="230"/>
      <c r="FR143" s="230"/>
      <c r="FS143" s="230"/>
      <c r="FT143" s="230"/>
      <c r="FU143" s="230"/>
      <c r="FV143" s="230"/>
      <c r="FW143" s="230"/>
      <c r="FX143" s="230"/>
      <c r="FY143" s="230"/>
      <c r="FZ143" s="230"/>
      <c r="GA143" s="230"/>
      <c r="GB143" s="230"/>
      <c r="GC143" s="230"/>
      <c r="GD143" s="230"/>
      <c r="GE143" s="230"/>
      <c r="GF143" s="230"/>
      <c r="GG143" s="230"/>
      <c r="GH143" s="230"/>
      <c r="GI143" s="230"/>
      <c r="GJ143" s="230"/>
      <c r="GK143" s="230"/>
      <c r="GL143" s="230"/>
      <c r="GM143" s="230"/>
      <c r="GN143" s="230"/>
      <c r="GO143" s="230"/>
      <c r="GP143" s="230"/>
      <c r="GQ143" s="230"/>
      <c r="GR143" s="230"/>
      <c r="GS143" s="230"/>
      <c r="GT143" s="230"/>
      <c r="GU143" s="230"/>
      <c r="GV143" s="230"/>
      <c r="GW143" s="230"/>
      <c r="GX143" s="230"/>
      <c r="GY143" s="230"/>
      <c r="GZ143" s="230"/>
      <c r="HA143" s="230"/>
      <c r="HB143" s="230"/>
      <c r="HC143" s="230"/>
      <c r="HD143" s="230"/>
      <c r="HE143" s="230"/>
      <c r="HF143" s="230"/>
      <c r="HG143" s="230"/>
      <c r="HH143" s="230"/>
      <c r="HI143" s="230"/>
      <c r="HJ143" s="230"/>
      <c r="HK143" s="230"/>
      <c r="HL143" s="230"/>
      <c r="HM143" s="230"/>
      <c r="HN143" s="230"/>
      <c r="HO143" s="230"/>
      <c r="HP143" s="230"/>
      <c r="HQ143" s="230"/>
      <c r="HR143" s="230"/>
      <c r="HS143" s="230"/>
      <c r="HT143" s="230"/>
      <c r="HU143" s="230"/>
      <c r="HV143" s="230"/>
      <c r="HW143" s="230"/>
      <c r="HX143" s="230"/>
      <c r="HY143" s="230"/>
      <c r="HZ143" s="230"/>
      <c r="IA143" s="230"/>
      <c r="IB143" s="230"/>
      <c r="IC143" s="230"/>
      <c r="ID143" s="230"/>
      <c r="IE143" s="230"/>
      <c r="IF143" s="230"/>
      <c r="IG143" s="230"/>
      <c r="IH143" s="230"/>
      <c r="II143" s="230"/>
      <c r="IJ143" s="230"/>
      <c r="IK143" s="230"/>
      <c r="IL143" s="230"/>
      <c r="IM143" s="230"/>
      <c r="IN143" s="230"/>
      <c r="IO143" s="230"/>
      <c r="IP143" s="230"/>
      <c r="IQ143" s="230"/>
      <c r="IR143" s="230"/>
      <c r="IS143" s="230"/>
      <c r="IT143" s="230"/>
      <c r="IU143" s="230"/>
      <c r="IV143" s="230"/>
    </row>
    <row r="144" spans="1:256" ht="15.75" customHeight="1" x14ac:dyDescent="0.2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0"/>
      <c r="AY144" s="230"/>
      <c r="AZ144" s="230"/>
      <c r="BA144" s="230"/>
      <c r="BB144" s="230"/>
      <c r="BC144" s="230"/>
      <c r="BD144" s="230"/>
      <c r="BE144" s="230"/>
      <c r="BF144" s="230"/>
      <c r="BG144" s="230"/>
      <c r="BH144" s="230"/>
      <c r="BI144" s="230"/>
      <c r="BJ144" s="230"/>
      <c r="BK144" s="230"/>
      <c r="BL144" s="230"/>
      <c r="BM144" s="230"/>
      <c r="BN144" s="230"/>
      <c r="BO144" s="230"/>
      <c r="BP144" s="230"/>
      <c r="BQ144" s="230"/>
      <c r="BR144" s="230"/>
      <c r="BS144" s="230"/>
      <c r="BT144" s="230"/>
      <c r="BU144" s="230"/>
      <c r="BV144" s="230"/>
      <c r="BW144" s="230"/>
      <c r="BX144" s="230"/>
      <c r="BY144" s="230"/>
      <c r="BZ144" s="230"/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  <c r="CM144" s="230"/>
      <c r="CN144" s="230"/>
      <c r="CO144" s="230"/>
      <c r="CP144" s="230"/>
      <c r="CQ144" s="230"/>
      <c r="CR144" s="230"/>
      <c r="CS144" s="230"/>
      <c r="CT144" s="230"/>
      <c r="CU144" s="230"/>
      <c r="CV144" s="230"/>
      <c r="CW144" s="230"/>
      <c r="CX144" s="230"/>
      <c r="CY144" s="230"/>
      <c r="CZ144" s="230"/>
      <c r="DA144" s="230"/>
      <c r="DB144" s="230"/>
      <c r="DC144" s="230"/>
      <c r="DD144" s="230"/>
      <c r="DE144" s="230"/>
      <c r="DF144" s="230"/>
      <c r="DG144" s="230"/>
      <c r="DH144" s="230"/>
      <c r="DI144" s="230"/>
      <c r="DJ144" s="230"/>
      <c r="DK144" s="230"/>
      <c r="DL144" s="230"/>
      <c r="DM144" s="230"/>
      <c r="DN144" s="230"/>
      <c r="DO144" s="230"/>
      <c r="DP144" s="230"/>
      <c r="DQ144" s="230"/>
      <c r="DR144" s="230"/>
      <c r="DS144" s="230"/>
      <c r="DT144" s="230"/>
      <c r="DU144" s="230"/>
      <c r="DV144" s="230"/>
      <c r="DW144" s="230"/>
      <c r="DX144" s="230"/>
      <c r="DY144" s="230"/>
      <c r="DZ144" s="230"/>
      <c r="EA144" s="230"/>
      <c r="EB144" s="230"/>
      <c r="EC144" s="230"/>
      <c r="ED144" s="230"/>
      <c r="EE144" s="230"/>
      <c r="EF144" s="230"/>
      <c r="EG144" s="230"/>
      <c r="EH144" s="230"/>
      <c r="EI144" s="230"/>
      <c r="EJ144" s="230"/>
      <c r="EK144" s="230"/>
      <c r="EL144" s="230"/>
      <c r="EM144" s="230"/>
      <c r="EN144" s="230"/>
      <c r="EO144" s="230"/>
      <c r="EP144" s="230"/>
      <c r="EQ144" s="230"/>
      <c r="ER144" s="230"/>
      <c r="ES144" s="230"/>
      <c r="ET144" s="230"/>
      <c r="EU144" s="230"/>
      <c r="EV144" s="230"/>
      <c r="EW144" s="230"/>
      <c r="EX144" s="230"/>
      <c r="EY144" s="230"/>
      <c r="EZ144" s="230"/>
      <c r="FA144" s="230"/>
      <c r="FB144" s="230"/>
      <c r="FC144" s="230"/>
      <c r="FD144" s="230"/>
      <c r="FE144" s="230"/>
      <c r="FF144" s="230"/>
      <c r="FG144" s="230"/>
      <c r="FH144" s="230"/>
      <c r="FI144" s="230"/>
      <c r="FJ144" s="230"/>
      <c r="FK144" s="230"/>
      <c r="FL144" s="230"/>
      <c r="FM144" s="230"/>
      <c r="FN144" s="230"/>
      <c r="FO144" s="230"/>
      <c r="FP144" s="230"/>
      <c r="FQ144" s="230"/>
      <c r="FR144" s="230"/>
      <c r="FS144" s="230"/>
      <c r="FT144" s="230"/>
      <c r="FU144" s="230"/>
      <c r="FV144" s="230"/>
      <c r="FW144" s="230"/>
      <c r="FX144" s="230"/>
      <c r="FY144" s="230"/>
      <c r="FZ144" s="230"/>
      <c r="GA144" s="230"/>
      <c r="GB144" s="230"/>
      <c r="GC144" s="230"/>
      <c r="GD144" s="230"/>
      <c r="GE144" s="230"/>
      <c r="GF144" s="230"/>
      <c r="GG144" s="230"/>
      <c r="GH144" s="230"/>
      <c r="GI144" s="230"/>
      <c r="GJ144" s="230"/>
      <c r="GK144" s="230"/>
      <c r="GL144" s="230"/>
      <c r="GM144" s="230"/>
      <c r="GN144" s="230"/>
      <c r="GO144" s="230"/>
      <c r="GP144" s="230"/>
      <c r="GQ144" s="230"/>
      <c r="GR144" s="230"/>
      <c r="GS144" s="230"/>
      <c r="GT144" s="230"/>
      <c r="GU144" s="230"/>
      <c r="GV144" s="230"/>
      <c r="GW144" s="230"/>
      <c r="GX144" s="230"/>
      <c r="GY144" s="230"/>
      <c r="GZ144" s="230"/>
      <c r="HA144" s="230"/>
      <c r="HB144" s="230"/>
      <c r="HC144" s="230"/>
      <c r="HD144" s="230"/>
      <c r="HE144" s="230"/>
      <c r="HF144" s="230"/>
      <c r="HG144" s="230"/>
      <c r="HH144" s="230"/>
      <c r="HI144" s="230"/>
      <c r="HJ144" s="230"/>
      <c r="HK144" s="230"/>
      <c r="HL144" s="230"/>
      <c r="HM144" s="230"/>
      <c r="HN144" s="230"/>
      <c r="HO144" s="230"/>
      <c r="HP144" s="230"/>
      <c r="HQ144" s="230"/>
      <c r="HR144" s="230"/>
      <c r="HS144" s="230"/>
      <c r="HT144" s="230"/>
      <c r="HU144" s="230"/>
      <c r="HV144" s="230"/>
      <c r="HW144" s="230"/>
      <c r="HX144" s="230"/>
      <c r="HY144" s="230"/>
      <c r="HZ144" s="230"/>
      <c r="IA144" s="230"/>
      <c r="IB144" s="230"/>
      <c r="IC144" s="230"/>
      <c r="ID144" s="230"/>
      <c r="IE144" s="230"/>
      <c r="IF144" s="230"/>
      <c r="IG144" s="230"/>
      <c r="IH144" s="230"/>
      <c r="II144" s="230"/>
      <c r="IJ144" s="230"/>
      <c r="IK144" s="230"/>
      <c r="IL144" s="230"/>
      <c r="IM144" s="230"/>
      <c r="IN144" s="230"/>
      <c r="IO144" s="230"/>
      <c r="IP144" s="230"/>
      <c r="IQ144" s="230"/>
      <c r="IR144" s="230"/>
      <c r="IS144" s="230"/>
      <c r="IT144" s="230"/>
      <c r="IU144" s="230"/>
      <c r="IV144" s="230"/>
    </row>
    <row r="145" spans="1:256" ht="12.75" x14ac:dyDescent="0.2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  <c r="AW145" s="230"/>
      <c r="AX145" s="230"/>
      <c r="AY145" s="230"/>
      <c r="AZ145" s="230"/>
      <c r="BA145" s="230"/>
      <c r="BB145" s="230"/>
      <c r="BC145" s="230"/>
      <c r="BD145" s="230"/>
      <c r="BE145" s="230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0"/>
      <c r="BP145" s="230"/>
      <c r="BQ145" s="230"/>
      <c r="BR145" s="230"/>
      <c r="BS145" s="230"/>
      <c r="BT145" s="230"/>
      <c r="BU145" s="230"/>
      <c r="BV145" s="230"/>
      <c r="BW145" s="230"/>
      <c r="BX145" s="230"/>
      <c r="BY145" s="230"/>
      <c r="BZ145" s="230"/>
      <c r="CA145" s="230"/>
      <c r="CB145" s="230"/>
      <c r="CC145" s="230"/>
      <c r="CD145" s="230"/>
      <c r="CE145" s="230"/>
      <c r="CF145" s="230"/>
      <c r="CG145" s="230"/>
      <c r="CH145" s="230"/>
      <c r="CI145" s="230"/>
      <c r="CJ145" s="230"/>
      <c r="CK145" s="230"/>
      <c r="CL145" s="230"/>
      <c r="CM145" s="230"/>
      <c r="CN145" s="230"/>
      <c r="CO145" s="230"/>
      <c r="CP145" s="230"/>
      <c r="CQ145" s="230"/>
      <c r="CR145" s="230"/>
      <c r="CS145" s="230"/>
      <c r="CT145" s="230"/>
      <c r="CU145" s="230"/>
      <c r="CV145" s="230"/>
      <c r="CW145" s="230"/>
      <c r="CX145" s="230"/>
      <c r="CY145" s="230"/>
      <c r="CZ145" s="230"/>
      <c r="DA145" s="230"/>
      <c r="DB145" s="230"/>
      <c r="DC145" s="230"/>
      <c r="DD145" s="230"/>
      <c r="DE145" s="230"/>
      <c r="DF145" s="230"/>
      <c r="DG145" s="230"/>
      <c r="DH145" s="230"/>
      <c r="DI145" s="230"/>
      <c r="DJ145" s="230"/>
      <c r="DK145" s="230"/>
      <c r="DL145" s="230"/>
      <c r="DM145" s="230"/>
      <c r="DN145" s="230"/>
      <c r="DO145" s="230"/>
      <c r="DP145" s="230"/>
      <c r="DQ145" s="230"/>
      <c r="DR145" s="230"/>
      <c r="DS145" s="230"/>
      <c r="DT145" s="230"/>
      <c r="DU145" s="230"/>
      <c r="DV145" s="230"/>
      <c r="DW145" s="230"/>
      <c r="DX145" s="230"/>
      <c r="DY145" s="230"/>
      <c r="DZ145" s="230"/>
      <c r="EA145" s="230"/>
      <c r="EB145" s="230"/>
      <c r="EC145" s="230"/>
      <c r="ED145" s="230"/>
      <c r="EE145" s="230"/>
      <c r="EF145" s="230"/>
      <c r="EG145" s="230"/>
      <c r="EH145" s="230"/>
      <c r="EI145" s="230"/>
      <c r="EJ145" s="230"/>
      <c r="EK145" s="230"/>
      <c r="EL145" s="230"/>
      <c r="EM145" s="230"/>
      <c r="EN145" s="230"/>
      <c r="EO145" s="230"/>
      <c r="EP145" s="230"/>
      <c r="EQ145" s="230"/>
      <c r="ER145" s="230"/>
      <c r="ES145" s="230"/>
      <c r="ET145" s="230"/>
      <c r="EU145" s="230"/>
      <c r="EV145" s="230"/>
      <c r="EW145" s="230"/>
      <c r="EX145" s="230"/>
      <c r="EY145" s="230"/>
      <c r="EZ145" s="230"/>
      <c r="FA145" s="230"/>
      <c r="FB145" s="230"/>
      <c r="FC145" s="230"/>
      <c r="FD145" s="230"/>
      <c r="FE145" s="230"/>
      <c r="FF145" s="230"/>
      <c r="FG145" s="230"/>
      <c r="FH145" s="230"/>
      <c r="FI145" s="230"/>
      <c r="FJ145" s="230"/>
      <c r="FK145" s="230"/>
      <c r="FL145" s="230"/>
      <c r="FM145" s="230"/>
      <c r="FN145" s="230"/>
      <c r="FO145" s="230"/>
      <c r="FP145" s="230"/>
      <c r="FQ145" s="230"/>
      <c r="FR145" s="230"/>
      <c r="FS145" s="230"/>
      <c r="FT145" s="230"/>
      <c r="FU145" s="230"/>
      <c r="FV145" s="230"/>
      <c r="FW145" s="230"/>
      <c r="FX145" s="230"/>
      <c r="FY145" s="230"/>
      <c r="FZ145" s="230"/>
      <c r="GA145" s="230"/>
      <c r="GB145" s="230"/>
      <c r="GC145" s="230"/>
      <c r="GD145" s="230"/>
      <c r="GE145" s="230"/>
      <c r="GF145" s="230"/>
      <c r="GG145" s="230"/>
      <c r="GH145" s="230"/>
      <c r="GI145" s="230"/>
      <c r="GJ145" s="230"/>
      <c r="GK145" s="230"/>
      <c r="GL145" s="230"/>
      <c r="GM145" s="230"/>
      <c r="GN145" s="230"/>
      <c r="GO145" s="230"/>
      <c r="GP145" s="230"/>
      <c r="GQ145" s="230"/>
      <c r="GR145" s="230"/>
      <c r="GS145" s="230"/>
      <c r="GT145" s="230"/>
      <c r="GU145" s="230"/>
      <c r="GV145" s="230"/>
      <c r="GW145" s="230"/>
      <c r="GX145" s="230"/>
      <c r="GY145" s="230"/>
      <c r="GZ145" s="230"/>
      <c r="HA145" s="230"/>
      <c r="HB145" s="230"/>
      <c r="HC145" s="230"/>
      <c r="HD145" s="230"/>
      <c r="HE145" s="230"/>
      <c r="HF145" s="230"/>
      <c r="HG145" s="230"/>
      <c r="HH145" s="230"/>
      <c r="HI145" s="230"/>
      <c r="HJ145" s="230"/>
      <c r="HK145" s="230"/>
      <c r="HL145" s="230"/>
      <c r="HM145" s="230"/>
      <c r="HN145" s="230"/>
      <c r="HO145" s="230"/>
      <c r="HP145" s="230"/>
      <c r="HQ145" s="230"/>
      <c r="HR145" s="230"/>
      <c r="HS145" s="230"/>
      <c r="HT145" s="230"/>
      <c r="HU145" s="230"/>
      <c r="HV145" s="230"/>
      <c r="HW145" s="230"/>
      <c r="HX145" s="230"/>
      <c r="HY145" s="230"/>
      <c r="HZ145" s="230"/>
      <c r="IA145" s="230"/>
      <c r="IB145" s="230"/>
      <c r="IC145" s="230"/>
      <c r="ID145" s="230"/>
      <c r="IE145" s="230"/>
      <c r="IF145" s="230"/>
      <c r="IG145" s="230"/>
      <c r="IH145" s="230"/>
      <c r="II145" s="230"/>
      <c r="IJ145" s="230"/>
      <c r="IK145" s="230"/>
      <c r="IL145" s="230"/>
      <c r="IM145" s="230"/>
      <c r="IN145" s="230"/>
      <c r="IO145" s="230"/>
      <c r="IP145" s="230"/>
      <c r="IQ145" s="230"/>
      <c r="IR145" s="230"/>
      <c r="IS145" s="230"/>
      <c r="IT145" s="230"/>
      <c r="IU145" s="230"/>
      <c r="IV145" s="230"/>
    </row>
    <row r="146" spans="1:256" ht="15.75" customHeight="1" x14ac:dyDescent="0.2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230"/>
      <c r="AV146" s="230"/>
      <c r="AW146" s="230"/>
      <c r="AX146" s="230"/>
      <c r="AY146" s="230"/>
      <c r="AZ146" s="230"/>
      <c r="BA146" s="230"/>
      <c r="BB146" s="230"/>
      <c r="BC146" s="230"/>
      <c r="BD146" s="230"/>
      <c r="BE146" s="230"/>
      <c r="BF146" s="230"/>
      <c r="BG146" s="230"/>
      <c r="BH146" s="230"/>
      <c r="BI146" s="230"/>
      <c r="BJ146" s="230"/>
      <c r="BK146" s="230"/>
      <c r="BL146" s="230"/>
      <c r="BM146" s="230"/>
      <c r="BN146" s="230"/>
      <c r="BO146" s="230"/>
      <c r="BP146" s="230"/>
      <c r="BQ146" s="230"/>
      <c r="BR146" s="230"/>
      <c r="BS146" s="230"/>
      <c r="BT146" s="230"/>
      <c r="BU146" s="230"/>
      <c r="BV146" s="230"/>
      <c r="BW146" s="230"/>
      <c r="BX146" s="230"/>
      <c r="BY146" s="230"/>
      <c r="BZ146" s="230"/>
      <c r="CA146" s="230"/>
      <c r="CB146" s="230"/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  <c r="CM146" s="230"/>
      <c r="CN146" s="230"/>
      <c r="CO146" s="230"/>
      <c r="CP146" s="230"/>
      <c r="CQ146" s="230"/>
      <c r="CR146" s="230"/>
      <c r="CS146" s="230"/>
      <c r="CT146" s="230"/>
      <c r="CU146" s="230"/>
      <c r="CV146" s="230"/>
      <c r="CW146" s="230"/>
      <c r="CX146" s="230"/>
      <c r="CY146" s="230"/>
      <c r="CZ146" s="230"/>
      <c r="DA146" s="230"/>
      <c r="DB146" s="230"/>
      <c r="DC146" s="230"/>
      <c r="DD146" s="230"/>
      <c r="DE146" s="230"/>
      <c r="DF146" s="230"/>
      <c r="DG146" s="230"/>
      <c r="DH146" s="230"/>
      <c r="DI146" s="230"/>
      <c r="DJ146" s="230"/>
      <c r="DK146" s="230"/>
      <c r="DL146" s="230"/>
      <c r="DM146" s="230"/>
      <c r="DN146" s="230"/>
      <c r="DO146" s="230"/>
      <c r="DP146" s="230"/>
      <c r="DQ146" s="230"/>
      <c r="DR146" s="230"/>
      <c r="DS146" s="230"/>
      <c r="DT146" s="230"/>
      <c r="DU146" s="230"/>
      <c r="DV146" s="230"/>
      <c r="DW146" s="230"/>
      <c r="DX146" s="230"/>
      <c r="DY146" s="230"/>
      <c r="DZ146" s="230"/>
      <c r="EA146" s="230"/>
      <c r="EB146" s="230"/>
      <c r="EC146" s="230"/>
      <c r="ED146" s="230"/>
      <c r="EE146" s="230"/>
      <c r="EF146" s="230"/>
      <c r="EG146" s="230"/>
      <c r="EH146" s="230"/>
      <c r="EI146" s="230"/>
      <c r="EJ146" s="230"/>
      <c r="EK146" s="230"/>
      <c r="EL146" s="230"/>
      <c r="EM146" s="230"/>
      <c r="EN146" s="230"/>
      <c r="EO146" s="230"/>
      <c r="EP146" s="230"/>
      <c r="EQ146" s="230"/>
      <c r="ER146" s="230"/>
      <c r="ES146" s="230"/>
      <c r="ET146" s="230"/>
      <c r="EU146" s="230"/>
      <c r="EV146" s="230"/>
      <c r="EW146" s="230"/>
      <c r="EX146" s="230"/>
      <c r="EY146" s="230"/>
      <c r="EZ146" s="230"/>
      <c r="FA146" s="230"/>
      <c r="FB146" s="230"/>
      <c r="FC146" s="230"/>
      <c r="FD146" s="230"/>
      <c r="FE146" s="230"/>
      <c r="FF146" s="230"/>
      <c r="FG146" s="230"/>
      <c r="FH146" s="230"/>
      <c r="FI146" s="230"/>
      <c r="FJ146" s="230"/>
      <c r="FK146" s="230"/>
      <c r="FL146" s="230"/>
      <c r="FM146" s="230"/>
      <c r="FN146" s="230"/>
      <c r="FO146" s="230"/>
      <c r="FP146" s="230"/>
      <c r="FQ146" s="230"/>
      <c r="FR146" s="230"/>
      <c r="FS146" s="230"/>
      <c r="FT146" s="230"/>
      <c r="FU146" s="230"/>
      <c r="FV146" s="230"/>
      <c r="FW146" s="230"/>
      <c r="FX146" s="230"/>
      <c r="FY146" s="230"/>
      <c r="FZ146" s="230"/>
      <c r="GA146" s="230"/>
      <c r="GB146" s="230"/>
      <c r="GC146" s="230"/>
      <c r="GD146" s="230"/>
      <c r="GE146" s="230"/>
      <c r="GF146" s="230"/>
      <c r="GG146" s="230"/>
      <c r="GH146" s="230"/>
      <c r="GI146" s="230"/>
      <c r="GJ146" s="230"/>
      <c r="GK146" s="230"/>
      <c r="GL146" s="230"/>
      <c r="GM146" s="230"/>
      <c r="GN146" s="230"/>
      <c r="GO146" s="230"/>
      <c r="GP146" s="230"/>
      <c r="GQ146" s="230"/>
      <c r="GR146" s="230"/>
      <c r="GS146" s="230"/>
      <c r="GT146" s="230"/>
      <c r="GU146" s="230"/>
      <c r="GV146" s="230"/>
      <c r="GW146" s="230"/>
      <c r="GX146" s="230"/>
      <c r="GY146" s="230"/>
      <c r="GZ146" s="230"/>
      <c r="HA146" s="230"/>
      <c r="HB146" s="230"/>
      <c r="HC146" s="230"/>
      <c r="HD146" s="230"/>
      <c r="HE146" s="230"/>
      <c r="HF146" s="230"/>
      <c r="HG146" s="230"/>
      <c r="HH146" s="230"/>
      <c r="HI146" s="230"/>
      <c r="HJ146" s="230"/>
      <c r="HK146" s="230"/>
      <c r="HL146" s="230"/>
      <c r="HM146" s="230"/>
      <c r="HN146" s="230"/>
      <c r="HO146" s="230"/>
      <c r="HP146" s="230"/>
      <c r="HQ146" s="230"/>
      <c r="HR146" s="230"/>
      <c r="HS146" s="230"/>
      <c r="HT146" s="230"/>
      <c r="HU146" s="230"/>
      <c r="HV146" s="230"/>
      <c r="HW146" s="230"/>
      <c r="HX146" s="230"/>
      <c r="HY146" s="230"/>
      <c r="HZ146" s="230"/>
      <c r="IA146" s="230"/>
      <c r="IB146" s="230"/>
      <c r="IC146" s="230"/>
      <c r="ID146" s="230"/>
      <c r="IE146" s="230"/>
      <c r="IF146" s="230"/>
      <c r="IG146" s="230"/>
      <c r="IH146" s="230"/>
      <c r="II146" s="230"/>
      <c r="IJ146" s="230"/>
      <c r="IK146" s="230"/>
      <c r="IL146" s="230"/>
      <c r="IM146" s="230"/>
      <c r="IN146" s="230"/>
      <c r="IO146" s="230"/>
      <c r="IP146" s="230"/>
      <c r="IQ146" s="230"/>
      <c r="IR146" s="230"/>
      <c r="IS146" s="230"/>
      <c r="IT146" s="230"/>
      <c r="IU146" s="230"/>
      <c r="IV146" s="230"/>
    </row>
    <row r="147" spans="1:256" ht="15.75" customHeight="1" x14ac:dyDescent="0.2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0"/>
      <c r="AY147" s="230"/>
      <c r="AZ147" s="230"/>
      <c r="BA147" s="230"/>
      <c r="BB147" s="230"/>
      <c r="BC147" s="230"/>
      <c r="BD147" s="230"/>
      <c r="BE147" s="230"/>
      <c r="BF147" s="230"/>
      <c r="BG147" s="230"/>
      <c r="BH147" s="230"/>
      <c r="BI147" s="230"/>
      <c r="BJ147" s="230"/>
      <c r="BK147" s="230"/>
      <c r="BL147" s="230"/>
      <c r="BM147" s="230"/>
      <c r="BN147" s="230"/>
      <c r="BO147" s="230"/>
      <c r="BP147" s="230"/>
      <c r="BQ147" s="230"/>
      <c r="BR147" s="230"/>
      <c r="BS147" s="230"/>
      <c r="BT147" s="230"/>
      <c r="BU147" s="230"/>
      <c r="BV147" s="230"/>
      <c r="BW147" s="230"/>
      <c r="BX147" s="230"/>
      <c r="BY147" s="230"/>
      <c r="BZ147" s="230"/>
      <c r="CA147" s="230"/>
      <c r="CB147" s="230"/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  <c r="CM147" s="230"/>
      <c r="CN147" s="230"/>
      <c r="CO147" s="230"/>
      <c r="CP147" s="230"/>
      <c r="CQ147" s="230"/>
      <c r="CR147" s="230"/>
      <c r="CS147" s="230"/>
      <c r="CT147" s="230"/>
      <c r="CU147" s="230"/>
      <c r="CV147" s="230"/>
      <c r="CW147" s="230"/>
      <c r="CX147" s="230"/>
      <c r="CY147" s="230"/>
      <c r="CZ147" s="230"/>
      <c r="DA147" s="230"/>
      <c r="DB147" s="230"/>
      <c r="DC147" s="230"/>
      <c r="DD147" s="230"/>
      <c r="DE147" s="230"/>
      <c r="DF147" s="230"/>
      <c r="DG147" s="230"/>
      <c r="DH147" s="230"/>
      <c r="DI147" s="230"/>
      <c r="DJ147" s="230"/>
      <c r="DK147" s="230"/>
      <c r="DL147" s="230"/>
      <c r="DM147" s="230"/>
      <c r="DN147" s="230"/>
      <c r="DO147" s="230"/>
      <c r="DP147" s="230"/>
      <c r="DQ147" s="230"/>
      <c r="DR147" s="230"/>
      <c r="DS147" s="230"/>
      <c r="DT147" s="230"/>
      <c r="DU147" s="230"/>
      <c r="DV147" s="230"/>
      <c r="DW147" s="230"/>
      <c r="DX147" s="230"/>
      <c r="DY147" s="230"/>
      <c r="DZ147" s="230"/>
      <c r="EA147" s="230"/>
      <c r="EB147" s="230"/>
      <c r="EC147" s="230"/>
      <c r="ED147" s="230"/>
      <c r="EE147" s="230"/>
      <c r="EF147" s="230"/>
      <c r="EG147" s="230"/>
      <c r="EH147" s="230"/>
      <c r="EI147" s="230"/>
      <c r="EJ147" s="230"/>
      <c r="EK147" s="230"/>
      <c r="EL147" s="230"/>
      <c r="EM147" s="230"/>
      <c r="EN147" s="230"/>
      <c r="EO147" s="230"/>
      <c r="EP147" s="230"/>
      <c r="EQ147" s="230"/>
      <c r="ER147" s="230"/>
      <c r="ES147" s="230"/>
      <c r="ET147" s="230"/>
      <c r="EU147" s="230"/>
      <c r="EV147" s="230"/>
      <c r="EW147" s="230"/>
      <c r="EX147" s="230"/>
      <c r="EY147" s="230"/>
      <c r="EZ147" s="230"/>
      <c r="FA147" s="230"/>
      <c r="FB147" s="230"/>
      <c r="FC147" s="230"/>
      <c r="FD147" s="230"/>
      <c r="FE147" s="230"/>
      <c r="FF147" s="230"/>
      <c r="FG147" s="230"/>
      <c r="FH147" s="230"/>
      <c r="FI147" s="230"/>
      <c r="FJ147" s="230"/>
      <c r="FK147" s="230"/>
      <c r="FL147" s="230"/>
      <c r="FM147" s="230"/>
      <c r="FN147" s="230"/>
      <c r="FO147" s="230"/>
      <c r="FP147" s="230"/>
      <c r="FQ147" s="230"/>
      <c r="FR147" s="230"/>
      <c r="FS147" s="230"/>
      <c r="FT147" s="230"/>
      <c r="FU147" s="230"/>
      <c r="FV147" s="230"/>
      <c r="FW147" s="230"/>
      <c r="FX147" s="230"/>
      <c r="FY147" s="230"/>
      <c r="FZ147" s="230"/>
      <c r="GA147" s="230"/>
      <c r="GB147" s="230"/>
      <c r="GC147" s="230"/>
      <c r="GD147" s="230"/>
      <c r="GE147" s="230"/>
      <c r="GF147" s="230"/>
      <c r="GG147" s="230"/>
      <c r="GH147" s="230"/>
      <c r="GI147" s="230"/>
      <c r="GJ147" s="230"/>
      <c r="GK147" s="230"/>
      <c r="GL147" s="230"/>
      <c r="GM147" s="230"/>
      <c r="GN147" s="230"/>
      <c r="GO147" s="230"/>
      <c r="GP147" s="230"/>
      <c r="GQ147" s="230"/>
      <c r="GR147" s="230"/>
      <c r="GS147" s="230"/>
      <c r="GT147" s="230"/>
      <c r="GU147" s="230"/>
      <c r="GV147" s="230"/>
      <c r="GW147" s="230"/>
      <c r="GX147" s="230"/>
      <c r="GY147" s="230"/>
      <c r="GZ147" s="230"/>
      <c r="HA147" s="230"/>
      <c r="HB147" s="230"/>
      <c r="HC147" s="230"/>
      <c r="HD147" s="230"/>
      <c r="HE147" s="230"/>
      <c r="HF147" s="230"/>
      <c r="HG147" s="230"/>
      <c r="HH147" s="230"/>
      <c r="HI147" s="230"/>
      <c r="HJ147" s="230"/>
      <c r="HK147" s="230"/>
      <c r="HL147" s="230"/>
      <c r="HM147" s="230"/>
      <c r="HN147" s="230"/>
      <c r="HO147" s="230"/>
      <c r="HP147" s="230"/>
      <c r="HQ147" s="230"/>
      <c r="HR147" s="230"/>
      <c r="HS147" s="230"/>
      <c r="HT147" s="230"/>
      <c r="HU147" s="230"/>
      <c r="HV147" s="230"/>
      <c r="HW147" s="230"/>
      <c r="HX147" s="230"/>
      <c r="HY147" s="230"/>
      <c r="HZ147" s="230"/>
      <c r="IA147" s="230"/>
      <c r="IB147" s="230"/>
      <c r="IC147" s="230"/>
      <c r="ID147" s="230"/>
      <c r="IE147" s="230"/>
      <c r="IF147" s="230"/>
      <c r="IG147" s="230"/>
      <c r="IH147" s="230"/>
      <c r="II147" s="230"/>
      <c r="IJ147" s="230"/>
      <c r="IK147" s="230"/>
      <c r="IL147" s="230"/>
      <c r="IM147" s="230"/>
      <c r="IN147" s="230"/>
      <c r="IO147" s="230"/>
      <c r="IP147" s="230"/>
      <c r="IQ147" s="230"/>
      <c r="IR147" s="230"/>
      <c r="IS147" s="230"/>
      <c r="IT147" s="230"/>
      <c r="IU147" s="230"/>
      <c r="IV147" s="230"/>
    </row>
    <row r="148" spans="1:256" ht="15.75" customHeight="1" x14ac:dyDescent="0.2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0"/>
      <c r="AT148" s="230"/>
      <c r="AU148" s="230"/>
      <c r="AV148" s="230"/>
      <c r="AW148" s="230"/>
      <c r="AX148" s="230"/>
      <c r="AY148" s="230"/>
      <c r="AZ148" s="230"/>
      <c r="BA148" s="230"/>
      <c r="BB148" s="230"/>
      <c r="BC148" s="230"/>
      <c r="BD148" s="230"/>
      <c r="BE148" s="230"/>
      <c r="BF148" s="230"/>
      <c r="BG148" s="230"/>
      <c r="BH148" s="230"/>
      <c r="BI148" s="230"/>
      <c r="BJ148" s="230"/>
      <c r="BK148" s="230"/>
      <c r="BL148" s="230"/>
      <c r="BM148" s="230"/>
      <c r="BN148" s="230"/>
      <c r="BO148" s="230"/>
      <c r="BP148" s="230"/>
      <c r="BQ148" s="230"/>
      <c r="BR148" s="230"/>
      <c r="BS148" s="230"/>
      <c r="BT148" s="230"/>
      <c r="BU148" s="230"/>
      <c r="BV148" s="230"/>
      <c r="BW148" s="230"/>
      <c r="BX148" s="230"/>
      <c r="BY148" s="230"/>
      <c r="BZ148" s="230"/>
      <c r="CA148" s="230"/>
      <c r="CB148" s="230"/>
      <c r="CC148" s="230"/>
      <c r="CD148" s="230"/>
      <c r="CE148" s="230"/>
      <c r="CF148" s="230"/>
      <c r="CG148" s="230"/>
      <c r="CH148" s="230"/>
      <c r="CI148" s="230"/>
      <c r="CJ148" s="230"/>
      <c r="CK148" s="230"/>
      <c r="CL148" s="230"/>
      <c r="CM148" s="230"/>
      <c r="CN148" s="230"/>
      <c r="CO148" s="230"/>
      <c r="CP148" s="230"/>
      <c r="CQ148" s="230"/>
      <c r="CR148" s="230"/>
      <c r="CS148" s="230"/>
      <c r="CT148" s="230"/>
      <c r="CU148" s="230"/>
      <c r="CV148" s="230"/>
      <c r="CW148" s="230"/>
      <c r="CX148" s="230"/>
      <c r="CY148" s="230"/>
      <c r="CZ148" s="230"/>
      <c r="DA148" s="230"/>
      <c r="DB148" s="230"/>
      <c r="DC148" s="230"/>
      <c r="DD148" s="230"/>
      <c r="DE148" s="230"/>
      <c r="DF148" s="230"/>
      <c r="DG148" s="230"/>
      <c r="DH148" s="230"/>
      <c r="DI148" s="230"/>
      <c r="DJ148" s="230"/>
      <c r="DK148" s="230"/>
      <c r="DL148" s="230"/>
      <c r="DM148" s="230"/>
      <c r="DN148" s="230"/>
      <c r="DO148" s="230"/>
      <c r="DP148" s="230"/>
      <c r="DQ148" s="230"/>
      <c r="DR148" s="230"/>
      <c r="DS148" s="230"/>
      <c r="DT148" s="230"/>
      <c r="DU148" s="230"/>
      <c r="DV148" s="230"/>
      <c r="DW148" s="230"/>
      <c r="DX148" s="230"/>
      <c r="DY148" s="230"/>
      <c r="DZ148" s="230"/>
      <c r="EA148" s="230"/>
      <c r="EB148" s="230"/>
      <c r="EC148" s="230"/>
      <c r="ED148" s="230"/>
      <c r="EE148" s="230"/>
      <c r="EF148" s="230"/>
      <c r="EG148" s="230"/>
      <c r="EH148" s="230"/>
      <c r="EI148" s="230"/>
      <c r="EJ148" s="230"/>
      <c r="EK148" s="230"/>
      <c r="EL148" s="230"/>
      <c r="EM148" s="230"/>
      <c r="EN148" s="230"/>
      <c r="EO148" s="230"/>
      <c r="EP148" s="230"/>
      <c r="EQ148" s="230"/>
      <c r="ER148" s="230"/>
      <c r="ES148" s="230"/>
      <c r="ET148" s="230"/>
      <c r="EU148" s="230"/>
      <c r="EV148" s="230"/>
      <c r="EW148" s="230"/>
      <c r="EX148" s="230"/>
      <c r="EY148" s="230"/>
      <c r="EZ148" s="230"/>
      <c r="FA148" s="230"/>
      <c r="FB148" s="230"/>
      <c r="FC148" s="230"/>
      <c r="FD148" s="230"/>
      <c r="FE148" s="230"/>
      <c r="FF148" s="230"/>
      <c r="FG148" s="230"/>
      <c r="FH148" s="230"/>
      <c r="FI148" s="230"/>
      <c r="FJ148" s="230"/>
      <c r="FK148" s="230"/>
      <c r="FL148" s="230"/>
      <c r="FM148" s="230"/>
      <c r="FN148" s="230"/>
      <c r="FO148" s="230"/>
      <c r="FP148" s="230"/>
      <c r="FQ148" s="230"/>
      <c r="FR148" s="230"/>
      <c r="FS148" s="230"/>
      <c r="FT148" s="230"/>
      <c r="FU148" s="230"/>
      <c r="FV148" s="230"/>
      <c r="FW148" s="230"/>
      <c r="FX148" s="230"/>
      <c r="FY148" s="230"/>
      <c r="FZ148" s="230"/>
      <c r="GA148" s="230"/>
      <c r="GB148" s="230"/>
      <c r="GC148" s="230"/>
      <c r="GD148" s="230"/>
      <c r="GE148" s="230"/>
      <c r="GF148" s="230"/>
      <c r="GG148" s="230"/>
      <c r="GH148" s="230"/>
      <c r="GI148" s="230"/>
      <c r="GJ148" s="230"/>
      <c r="GK148" s="230"/>
      <c r="GL148" s="230"/>
      <c r="GM148" s="230"/>
      <c r="GN148" s="230"/>
      <c r="GO148" s="230"/>
      <c r="GP148" s="230"/>
      <c r="GQ148" s="230"/>
      <c r="GR148" s="230"/>
      <c r="GS148" s="230"/>
      <c r="GT148" s="230"/>
      <c r="GU148" s="230"/>
      <c r="GV148" s="230"/>
      <c r="GW148" s="230"/>
      <c r="GX148" s="230"/>
      <c r="GY148" s="230"/>
      <c r="GZ148" s="230"/>
      <c r="HA148" s="230"/>
      <c r="HB148" s="230"/>
      <c r="HC148" s="230"/>
      <c r="HD148" s="230"/>
      <c r="HE148" s="230"/>
      <c r="HF148" s="230"/>
      <c r="HG148" s="230"/>
      <c r="HH148" s="230"/>
      <c r="HI148" s="230"/>
      <c r="HJ148" s="230"/>
      <c r="HK148" s="230"/>
      <c r="HL148" s="230"/>
      <c r="HM148" s="230"/>
      <c r="HN148" s="230"/>
      <c r="HO148" s="230"/>
      <c r="HP148" s="230"/>
      <c r="HQ148" s="230"/>
      <c r="HR148" s="230"/>
      <c r="HS148" s="230"/>
      <c r="HT148" s="230"/>
      <c r="HU148" s="230"/>
      <c r="HV148" s="230"/>
      <c r="HW148" s="230"/>
      <c r="HX148" s="230"/>
      <c r="HY148" s="230"/>
      <c r="HZ148" s="230"/>
      <c r="IA148" s="230"/>
      <c r="IB148" s="230"/>
      <c r="IC148" s="230"/>
      <c r="ID148" s="230"/>
      <c r="IE148" s="230"/>
      <c r="IF148" s="230"/>
      <c r="IG148" s="230"/>
      <c r="IH148" s="230"/>
      <c r="II148" s="230"/>
      <c r="IJ148" s="230"/>
      <c r="IK148" s="230"/>
      <c r="IL148" s="230"/>
      <c r="IM148" s="230"/>
      <c r="IN148" s="230"/>
      <c r="IO148" s="230"/>
      <c r="IP148" s="230"/>
      <c r="IQ148" s="230"/>
      <c r="IR148" s="230"/>
      <c r="IS148" s="230"/>
      <c r="IT148" s="230"/>
      <c r="IU148" s="230"/>
      <c r="IV148" s="230"/>
    </row>
    <row r="149" spans="1:256" ht="15.75" customHeight="1" x14ac:dyDescent="0.2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230"/>
      <c r="BP149" s="230"/>
      <c r="BQ149" s="230"/>
      <c r="BR149" s="230"/>
      <c r="BS149" s="230"/>
      <c r="BT149" s="230"/>
      <c r="BU149" s="230"/>
      <c r="BV149" s="230"/>
      <c r="BW149" s="230"/>
      <c r="BX149" s="230"/>
      <c r="BY149" s="230"/>
      <c r="BZ149" s="230"/>
      <c r="CA149" s="230"/>
      <c r="CB149" s="230"/>
      <c r="CC149" s="230"/>
      <c r="CD149" s="230"/>
      <c r="CE149" s="230"/>
      <c r="CF149" s="230"/>
      <c r="CG149" s="230"/>
      <c r="CH149" s="230"/>
      <c r="CI149" s="230"/>
      <c r="CJ149" s="230"/>
      <c r="CK149" s="230"/>
      <c r="CL149" s="230"/>
      <c r="CM149" s="230"/>
      <c r="CN149" s="230"/>
      <c r="CO149" s="230"/>
      <c r="CP149" s="230"/>
      <c r="CQ149" s="230"/>
      <c r="CR149" s="230"/>
      <c r="CS149" s="230"/>
      <c r="CT149" s="230"/>
      <c r="CU149" s="230"/>
      <c r="CV149" s="230"/>
      <c r="CW149" s="230"/>
      <c r="CX149" s="230"/>
      <c r="CY149" s="230"/>
      <c r="CZ149" s="230"/>
      <c r="DA149" s="230"/>
      <c r="DB149" s="230"/>
      <c r="DC149" s="230"/>
      <c r="DD149" s="230"/>
      <c r="DE149" s="230"/>
      <c r="DF149" s="230"/>
      <c r="DG149" s="230"/>
      <c r="DH149" s="230"/>
      <c r="DI149" s="230"/>
      <c r="DJ149" s="230"/>
      <c r="DK149" s="230"/>
      <c r="DL149" s="230"/>
      <c r="DM149" s="230"/>
      <c r="DN149" s="230"/>
      <c r="DO149" s="230"/>
      <c r="DP149" s="230"/>
      <c r="DQ149" s="230"/>
      <c r="DR149" s="230"/>
      <c r="DS149" s="230"/>
      <c r="DT149" s="230"/>
      <c r="DU149" s="230"/>
      <c r="DV149" s="230"/>
      <c r="DW149" s="230"/>
      <c r="DX149" s="230"/>
      <c r="DY149" s="230"/>
      <c r="DZ149" s="230"/>
      <c r="EA149" s="230"/>
      <c r="EB149" s="230"/>
      <c r="EC149" s="230"/>
      <c r="ED149" s="230"/>
      <c r="EE149" s="230"/>
      <c r="EF149" s="230"/>
      <c r="EG149" s="230"/>
      <c r="EH149" s="230"/>
      <c r="EI149" s="230"/>
      <c r="EJ149" s="230"/>
      <c r="EK149" s="230"/>
      <c r="EL149" s="230"/>
      <c r="EM149" s="230"/>
      <c r="EN149" s="230"/>
      <c r="EO149" s="230"/>
      <c r="EP149" s="230"/>
      <c r="EQ149" s="230"/>
      <c r="ER149" s="230"/>
      <c r="ES149" s="230"/>
      <c r="ET149" s="230"/>
      <c r="EU149" s="230"/>
      <c r="EV149" s="230"/>
      <c r="EW149" s="230"/>
      <c r="EX149" s="230"/>
      <c r="EY149" s="230"/>
      <c r="EZ149" s="230"/>
      <c r="FA149" s="230"/>
      <c r="FB149" s="230"/>
      <c r="FC149" s="230"/>
      <c r="FD149" s="230"/>
      <c r="FE149" s="230"/>
      <c r="FF149" s="230"/>
      <c r="FG149" s="230"/>
      <c r="FH149" s="230"/>
      <c r="FI149" s="230"/>
      <c r="FJ149" s="230"/>
      <c r="FK149" s="230"/>
      <c r="FL149" s="230"/>
      <c r="FM149" s="230"/>
      <c r="FN149" s="230"/>
      <c r="FO149" s="230"/>
      <c r="FP149" s="230"/>
      <c r="FQ149" s="230"/>
      <c r="FR149" s="230"/>
      <c r="FS149" s="230"/>
      <c r="FT149" s="230"/>
      <c r="FU149" s="230"/>
      <c r="FV149" s="230"/>
      <c r="FW149" s="230"/>
      <c r="FX149" s="230"/>
      <c r="FY149" s="230"/>
      <c r="FZ149" s="230"/>
      <c r="GA149" s="230"/>
      <c r="GB149" s="230"/>
      <c r="GC149" s="230"/>
      <c r="GD149" s="230"/>
      <c r="GE149" s="230"/>
      <c r="GF149" s="230"/>
      <c r="GG149" s="230"/>
      <c r="GH149" s="230"/>
      <c r="GI149" s="230"/>
      <c r="GJ149" s="230"/>
      <c r="GK149" s="230"/>
      <c r="GL149" s="230"/>
      <c r="GM149" s="230"/>
      <c r="GN149" s="230"/>
      <c r="GO149" s="230"/>
      <c r="GP149" s="230"/>
      <c r="GQ149" s="230"/>
      <c r="GR149" s="230"/>
      <c r="GS149" s="230"/>
      <c r="GT149" s="230"/>
      <c r="GU149" s="230"/>
      <c r="GV149" s="230"/>
      <c r="GW149" s="230"/>
      <c r="GX149" s="230"/>
      <c r="GY149" s="230"/>
      <c r="GZ149" s="230"/>
      <c r="HA149" s="230"/>
      <c r="HB149" s="230"/>
      <c r="HC149" s="230"/>
      <c r="HD149" s="230"/>
      <c r="HE149" s="230"/>
      <c r="HF149" s="230"/>
      <c r="HG149" s="230"/>
      <c r="HH149" s="230"/>
      <c r="HI149" s="230"/>
      <c r="HJ149" s="230"/>
      <c r="HK149" s="230"/>
      <c r="HL149" s="230"/>
      <c r="HM149" s="230"/>
      <c r="HN149" s="230"/>
      <c r="HO149" s="230"/>
      <c r="HP149" s="230"/>
      <c r="HQ149" s="230"/>
      <c r="HR149" s="230"/>
      <c r="HS149" s="230"/>
      <c r="HT149" s="230"/>
      <c r="HU149" s="230"/>
      <c r="HV149" s="230"/>
      <c r="HW149" s="230"/>
      <c r="HX149" s="230"/>
      <c r="HY149" s="230"/>
      <c r="HZ149" s="230"/>
      <c r="IA149" s="230"/>
      <c r="IB149" s="230"/>
      <c r="IC149" s="230"/>
      <c r="ID149" s="230"/>
      <c r="IE149" s="230"/>
      <c r="IF149" s="230"/>
      <c r="IG149" s="230"/>
      <c r="IH149" s="230"/>
      <c r="II149" s="230"/>
      <c r="IJ149" s="230"/>
      <c r="IK149" s="230"/>
      <c r="IL149" s="230"/>
      <c r="IM149" s="230"/>
      <c r="IN149" s="230"/>
      <c r="IO149" s="230"/>
      <c r="IP149" s="230"/>
      <c r="IQ149" s="230"/>
      <c r="IR149" s="230"/>
      <c r="IS149" s="230"/>
      <c r="IT149" s="230"/>
      <c r="IU149" s="230"/>
      <c r="IV149" s="230"/>
    </row>
    <row r="150" spans="1:256" ht="15.75" customHeight="1" x14ac:dyDescent="0.2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0"/>
      <c r="AT150" s="230"/>
      <c r="AU150" s="230"/>
      <c r="AV150" s="230"/>
      <c r="AW150" s="230"/>
      <c r="AX150" s="230"/>
      <c r="AY150" s="230"/>
      <c r="AZ150" s="230"/>
      <c r="BA150" s="230"/>
      <c r="BB150" s="230"/>
      <c r="BC150" s="230"/>
      <c r="BD150" s="230"/>
      <c r="BE150" s="230"/>
      <c r="BF150" s="230"/>
      <c r="BG150" s="230"/>
      <c r="BH150" s="230"/>
      <c r="BI150" s="230"/>
      <c r="BJ150" s="230"/>
      <c r="BK150" s="230"/>
      <c r="BL150" s="230"/>
      <c r="BM150" s="230"/>
      <c r="BN150" s="230"/>
      <c r="BO150" s="230"/>
      <c r="BP150" s="230"/>
      <c r="BQ150" s="230"/>
      <c r="BR150" s="230"/>
      <c r="BS150" s="230"/>
      <c r="BT150" s="230"/>
      <c r="BU150" s="230"/>
      <c r="BV150" s="230"/>
      <c r="BW150" s="230"/>
      <c r="BX150" s="230"/>
      <c r="BY150" s="230"/>
      <c r="BZ150" s="230"/>
      <c r="CA150" s="230"/>
      <c r="CB150" s="230"/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  <c r="CM150" s="230"/>
      <c r="CN150" s="230"/>
      <c r="CO150" s="230"/>
      <c r="CP150" s="230"/>
      <c r="CQ150" s="230"/>
      <c r="CR150" s="230"/>
      <c r="CS150" s="230"/>
      <c r="CT150" s="230"/>
      <c r="CU150" s="230"/>
      <c r="CV150" s="230"/>
      <c r="CW150" s="230"/>
      <c r="CX150" s="230"/>
      <c r="CY150" s="230"/>
      <c r="CZ150" s="230"/>
      <c r="DA150" s="230"/>
      <c r="DB150" s="230"/>
      <c r="DC150" s="230"/>
      <c r="DD150" s="230"/>
      <c r="DE150" s="230"/>
      <c r="DF150" s="230"/>
      <c r="DG150" s="230"/>
      <c r="DH150" s="230"/>
      <c r="DI150" s="230"/>
      <c r="DJ150" s="230"/>
      <c r="DK150" s="230"/>
      <c r="DL150" s="230"/>
      <c r="DM150" s="230"/>
      <c r="DN150" s="230"/>
      <c r="DO150" s="230"/>
      <c r="DP150" s="230"/>
      <c r="DQ150" s="230"/>
      <c r="DR150" s="230"/>
      <c r="DS150" s="230"/>
      <c r="DT150" s="230"/>
      <c r="DU150" s="230"/>
      <c r="DV150" s="230"/>
      <c r="DW150" s="230"/>
      <c r="DX150" s="230"/>
      <c r="DY150" s="230"/>
      <c r="DZ150" s="230"/>
      <c r="EA150" s="230"/>
      <c r="EB150" s="230"/>
      <c r="EC150" s="230"/>
      <c r="ED150" s="230"/>
      <c r="EE150" s="230"/>
      <c r="EF150" s="230"/>
      <c r="EG150" s="230"/>
      <c r="EH150" s="230"/>
      <c r="EI150" s="230"/>
      <c r="EJ150" s="230"/>
      <c r="EK150" s="230"/>
      <c r="EL150" s="230"/>
      <c r="EM150" s="230"/>
      <c r="EN150" s="230"/>
      <c r="EO150" s="230"/>
      <c r="EP150" s="230"/>
      <c r="EQ150" s="230"/>
      <c r="ER150" s="230"/>
      <c r="ES150" s="230"/>
      <c r="ET150" s="230"/>
      <c r="EU150" s="230"/>
      <c r="EV150" s="230"/>
      <c r="EW150" s="230"/>
      <c r="EX150" s="230"/>
      <c r="EY150" s="230"/>
      <c r="EZ150" s="230"/>
      <c r="FA150" s="230"/>
      <c r="FB150" s="230"/>
      <c r="FC150" s="230"/>
      <c r="FD150" s="230"/>
      <c r="FE150" s="230"/>
      <c r="FF150" s="230"/>
      <c r="FG150" s="230"/>
      <c r="FH150" s="230"/>
      <c r="FI150" s="230"/>
      <c r="FJ150" s="230"/>
      <c r="FK150" s="230"/>
      <c r="FL150" s="230"/>
      <c r="FM150" s="230"/>
      <c r="FN150" s="230"/>
      <c r="FO150" s="230"/>
      <c r="FP150" s="230"/>
      <c r="FQ150" s="230"/>
      <c r="FR150" s="230"/>
      <c r="FS150" s="230"/>
      <c r="FT150" s="230"/>
      <c r="FU150" s="230"/>
      <c r="FV150" s="230"/>
      <c r="FW150" s="230"/>
      <c r="FX150" s="230"/>
      <c r="FY150" s="230"/>
      <c r="FZ150" s="230"/>
      <c r="GA150" s="230"/>
      <c r="GB150" s="230"/>
      <c r="GC150" s="230"/>
      <c r="GD150" s="230"/>
      <c r="GE150" s="230"/>
      <c r="GF150" s="230"/>
      <c r="GG150" s="230"/>
      <c r="GH150" s="230"/>
      <c r="GI150" s="230"/>
      <c r="GJ150" s="230"/>
      <c r="GK150" s="230"/>
      <c r="GL150" s="230"/>
      <c r="GM150" s="230"/>
      <c r="GN150" s="230"/>
      <c r="GO150" s="230"/>
      <c r="GP150" s="230"/>
      <c r="GQ150" s="230"/>
      <c r="GR150" s="230"/>
      <c r="GS150" s="230"/>
      <c r="GT150" s="230"/>
      <c r="GU150" s="230"/>
      <c r="GV150" s="230"/>
      <c r="GW150" s="230"/>
      <c r="GX150" s="230"/>
      <c r="GY150" s="230"/>
      <c r="GZ150" s="230"/>
      <c r="HA150" s="230"/>
      <c r="HB150" s="230"/>
      <c r="HC150" s="230"/>
      <c r="HD150" s="230"/>
      <c r="HE150" s="230"/>
      <c r="HF150" s="230"/>
      <c r="HG150" s="230"/>
      <c r="HH150" s="230"/>
      <c r="HI150" s="230"/>
      <c r="HJ150" s="230"/>
      <c r="HK150" s="230"/>
      <c r="HL150" s="230"/>
      <c r="HM150" s="230"/>
      <c r="HN150" s="230"/>
      <c r="HO150" s="230"/>
      <c r="HP150" s="230"/>
      <c r="HQ150" s="230"/>
      <c r="HR150" s="230"/>
      <c r="HS150" s="230"/>
      <c r="HT150" s="230"/>
      <c r="HU150" s="230"/>
      <c r="HV150" s="230"/>
      <c r="HW150" s="230"/>
      <c r="HX150" s="230"/>
      <c r="HY150" s="230"/>
      <c r="HZ150" s="230"/>
      <c r="IA150" s="230"/>
      <c r="IB150" s="230"/>
      <c r="IC150" s="230"/>
      <c r="ID150" s="230"/>
      <c r="IE150" s="230"/>
      <c r="IF150" s="230"/>
      <c r="IG150" s="230"/>
      <c r="IH150" s="230"/>
      <c r="II150" s="230"/>
      <c r="IJ150" s="230"/>
      <c r="IK150" s="230"/>
      <c r="IL150" s="230"/>
      <c r="IM150" s="230"/>
      <c r="IN150" s="230"/>
      <c r="IO150" s="230"/>
      <c r="IP150" s="230"/>
      <c r="IQ150" s="230"/>
      <c r="IR150" s="230"/>
      <c r="IS150" s="230"/>
      <c r="IT150" s="230"/>
      <c r="IU150" s="230"/>
      <c r="IV150" s="230"/>
    </row>
    <row r="151" spans="1:256" ht="15.75" customHeight="1" x14ac:dyDescent="0.2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30"/>
      <c r="AU151" s="230"/>
      <c r="AV151" s="230"/>
      <c r="AW151" s="230"/>
      <c r="AX151" s="230"/>
      <c r="AY151" s="230"/>
      <c r="AZ151" s="230"/>
      <c r="BA151" s="230"/>
      <c r="BB151" s="230"/>
      <c r="BC151" s="230"/>
      <c r="BD151" s="230"/>
      <c r="BE151" s="230"/>
      <c r="BF151" s="230"/>
      <c r="BG151" s="230"/>
      <c r="BH151" s="230"/>
      <c r="BI151" s="230"/>
      <c r="BJ151" s="230"/>
      <c r="BK151" s="230"/>
      <c r="BL151" s="230"/>
      <c r="BM151" s="230"/>
      <c r="BN151" s="230"/>
      <c r="BO151" s="230"/>
      <c r="BP151" s="230"/>
      <c r="BQ151" s="230"/>
      <c r="BR151" s="230"/>
      <c r="BS151" s="230"/>
      <c r="BT151" s="230"/>
      <c r="BU151" s="230"/>
      <c r="BV151" s="230"/>
      <c r="BW151" s="230"/>
      <c r="BX151" s="230"/>
      <c r="BY151" s="230"/>
      <c r="BZ151" s="230"/>
      <c r="CA151" s="230"/>
      <c r="CB151" s="230"/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  <c r="CM151" s="230"/>
      <c r="CN151" s="230"/>
      <c r="CO151" s="230"/>
      <c r="CP151" s="230"/>
      <c r="CQ151" s="230"/>
      <c r="CR151" s="230"/>
      <c r="CS151" s="230"/>
      <c r="CT151" s="230"/>
      <c r="CU151" s="230"/>
      <c r="CV151" s="230"/>
      <c r="CW151" s="230"/>
      <c r="CX151" s="230"/>
      <c r="CY151" s="230"/>
      <c r="CZ151" s="230"/>
      <c r="DA151" s="230"/>
      <c r="DB151" s="230"/>
      <c r="DC151" s="230"/>
      <c r="DD151" s="230"/>
      <c r="DE151" s="230"/>
      <c r="DF151" s="230"/>
      <c r="DG151" s="230"/>
      <c r="DH151" s="230"/>
      <c r="DI151" s="230"/>
      <c r="DJ151" s="230"/>
      <c r="DK151" s="230"/>
      <c r="DL151" s="230"/>
      <c r="DM151" s="230"/>
      <c r="DN151" s="230"/>
      <c r="DO151" s="230"/>
      <c r="DP151" s="230"/>
      <c r="DQ151" s="230"/>
      <c r="DR151" s="230"/>
      <c r="DS151" s="230"/>
      <c r="DT151" s="230"/>
      <c r="DU151" s="230"/>
      <c r="DV151" s="230"/>
      <c r="DW151" s="230"/>
      <c r="DX151" s="230"/>
      <c r="DY151" s="230"/>
      <c r="DZ151" s="230"/>
      <c r="EA151" s="230"/>
      <c r="EB151" s="230"/>
      <c r="EC151" s="230"/>
      <c r="ED151" s="230"/>
      <c r="EE151" s="230"/>
      <c r="EF151" s="230"/>
      <c r="EG151" s="230"/>
      <c r="EH151" s="230"/>
      <c r="EI151" s="230"/>
      <c r="EJ151" s="230"/>
      <c r="EK151" s="230"/>
      <c r="EL151" s="230"/>
      <c r="EM151" s="230"/>
      <c r="EN151" s="230"/>
      <c r="EO151" s="230"/>
      <c r="EP151" s="230"/>
      <c r="EQ151" s="230"/>
      <c r="ER151" s="230"/>
      <c r="ES151" s="230"/>
      <c r="ET151" s="230"/>
      <c r="EU151" s="230"/>
      <c r="EV151" s="230"/>
      <c r="EW151" s="230"/>
      <c r="EX151" s="230"/>
      <c r="EY151" s="230"/>
      <c r="EZ151" s="230"/>
      <c r="FA151" s="230"/>
      <c r="FB151" s="230"/>
      <c r="FC151" s="230"/>
      <c r="FD151" s="230"/>
      <c r="FE151" s="230"/>
      <c r="FF151" s="230"/>
      <c r="FG151" s="230"/>
      <c r="FH151" s="230"/>
      <c r="FI151" s="230"/>
      <c r="FJ151" s="230"/>
      <c r="FK151" s="230"/>
      <c r="FL151" s="230"/>
      <c r="FM151" s="230"/>
      <c r="FN151" s="230"/>
      <c r="FO151" s="230"/>
      <c r="FP151" s="230"/>
      <c r="FQ151" s="230"/>
      <c r="FR151" s="230"/>
      <c r="FS151" s="230"/>
      <c r="FT151" s="230"/>
      <c r="FU151" s="230"/>
      <c r="FV151" s="230"/>
      <c r="FW151" s="230"/>
      <c r="FX151" s="230"/>
      <c r="FY151" s="230"/>
      <c r="FZ151" s="230"/>
      <c r="GA151" s="230"/>
      <c r="GB151" s="230"/>
      <c r="GC151" s="230"/>
      <c r="GD151" s="230"/>
      <c r="GE151" s="230"/>
      <c r="GF151" s="230"/>
      <c r="GG151" s="230"/>
      <c r="GH151" s="230"/>
      <c r="GI151" s="230"/>
      <c r="GJ151" s="230"/>
      <c r="GK151" s="230"/>
      <c r="GL151" s="230"/>
      <c r="GM151" s="230"/>
      <c r="GN151" s="230"/>
      <c r="GO151" s="230"/>
      <c r="GP151" s="230"/>
      <c r="GQ151" s="230"/>
      <c r="GR151" s="230"/>
      <c r="GS151" s="230"/>
      <c r="GT151" s="230"/>
      <c r="GU151" s="230"/>
      <c r="GV151" s="230"/>
      <c r="GW151" s="230"/>
      <c r="GX151" s="230"/>
      <c r="GY151" s="230"/>
      <c r="GZ151" s="230"/>
      <c r="HA151" s="230"/>
      <c r="HB151" s="230"/>
      <c r="HC151" s="230"/>
      <c r="HD151" s="230"/>
      <c r="HE151" s="230"/>
      <c r="HF151" s="230"/>
      <c r="HG151" s="230"/>
      <c r="HH151" s="230"/>
      <c r="HI151" s="230"/>
      <c r="HJ151" s="230"/>
      <c r="HK151" s="230"/>
      <c r="HL151" s="230"/>
      <c r="HM151" s="230"/>
      <c r="HN151" s="230"/>
      <c r="HO151" s="230"/>
      <c r="HP151" s="230"/>
      <c r="HQ151" s="230"/>
      <c r="HR151" s="230"/>
      <c r="HS151" s="230"/>
      <c r="HT151" s="230"/>
      <c r="HU151" s="230"/>
      <c r="HV151" s="230"/>
      <c r="HW151" s="230"/>
      <c r="HX151" s="230"/>
      <c r="HY151" s="230"/>
      <c r="HZ151" s="230"/>
      <c r="IA151" s="230"/>
      <c r="IB151" s="230"/>
      <c r="IC151" s="230"/>
      <c r="ID151" s="230"/>
      <c r="IE151" s="230"/>
      <c r="IF151" s="230"/>
      <c r="IG151" s="230"/>
      <c r="IH151" s="230"/>
      <c r="II151" s="230"/>
      <c r="IJ151" s="230"/>
      <c r="IK151" s="230"/>
      <c r="IL151" s="230"/>
      <c r="IM151" s="230"/>
      <c r="IN151" s="230"/>
      <c r="IO151" s="230"/>
      <c r="IP151" s="230"/>
      <c r="IQ151" s="230"/>
      <c r="IR151" s="230"/>
      <c r="IS151" s="230"/>
      <c r="IT151" s="230"/>
      <c r="IU151" s="230"/>
      <c r="IV151" s="230"/>
    </row>
    <row r="152" spans="1:256" ht="15.75" customHeight="1" x14ac:dyDescent="0.2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230"/>
      <c r="BA152" s="230"/>
      <c r="BB152" s="230"/>
      <c r="BC152" s="230"/>
      <c r="BD152" s="230"/>
      <c r="BE152" s="230"/>
      <c r="BF152" s="230"/>
      <c r="BG152" s="230"/>
      <c r="BH152" s="230"/>
      <c r="BI152" s="230"/>
      <c r="BJ152" s="230"/>
      <c r="BK152" s="230"/>
      <c r="BL152" s="230"/>
      <c r="BM152" s="230"/>
      <c r="BN152" s="230"/>
      <c r="BO152" s="230"/>
      <c r="BP152" s="230"/>
      <c r="BQ152" s="230"/>
      <c r="BR152" s="230"/>
      <c r="BS152" s="230"/>
      <c r="BT152" s="230"/>
      <c r="BU152" s="230"/>
      <c r="BV152" s="230"/>
      <c r="BW152" s="230"/>
      <c r="BX152" s="230"/>
      <c r="BY152" s="230"/>
      <c r="BZ152" s="230"/>
      <c r="CA152" s="230"/>
      <c r="CB152" s="230"/>
      <c r="CC152" s="230"/>
      <c r="CD152" s="230"/>
      <c r="CE152" s="230"/>
      <c r="CF152" s="230"/>
      <c r="CG152" s="230"/>
      <c r="CH152" s="230"/>
      <c r="CI152" s="230"/>
      <c r="CJ152" s="230"/>
      <c r="CK152" s="230"/>
      <c r="CL152" s="230"/>
      <c r="CM152" s="230"/>
      <c r="CN152" s="230"/>
      <c r="CO152" s="230"/>
      <c r="CP152" s="230"/>
      <c r="CQ152" s="230"/>
      <c r="CR152" s="230"/>
      <c r="CS152" s="230"/>
      <c r="CT152" s="230"/>
      <c r="CU152" s="230"/>
      <c r="CV152" s="230"/>
      <c r="CW152" s="230"/>
      <c r="CX152" s="230"/>
      <c r="CY152" s="230"/>
      <c r="CZ152" s="230"/>
      <c r="DA152" s="230"/>
      <c r="DB152" s="230"/>
      <c r="DC152" s="230"/>
      <c r="DD152" s="230"/>
      <c r="DE152" s="230"/>
      <c r="DF152" s="230"/>
      <c r="DG152" s="230"/>
      <c r="DH152" s="230"/>
      <c r="DI152" s="230"/>
      <c r="DJ152" s="230"/>
      <c r="DK152" s="230"/>
      <c r="DL152" s="230"/>
      <c r="DM152" s="230"/>
      <c r="DN152" s="230"/>
      <c r="DO152" s="230"/>
      <c r="DP152" s="230"/>
      <c r="DQ152" s="230"/>
      <c r="DR152" s="230"/>
      <c r="DS152" s="230"/>
      <c r="DT152" s="230"/>
      <c r="DU152" s="230"/>
      <c r="DV152" s="230"/>
      <c r="DW152" s="230"/>
      <c r="DX152" s="230"/>
      <c r="DY152" s="230"/>
      <c r="DZ152" s="230"/>
      <c r="EA152" s="230"/>
      <c r="EB152" s="230"/>
      <c r="EC152" s="230"/>
      <c r="ED152" s="230"/>
      <c r="EE152" s="230"/>
      <c r="EF152" s="230"/>
      <c r="EG152" s="230"/>
      <c r="EH152" s="230"/>
      <c r="EI152" s="230"/>
      <c r="EJ152" s="230"/>
      <c r="EK152" s="230"/>
      <c r="EL152" s="230"/>
      <c r="EM152" s="230"/>
      <c r="EN152" s="230"/>
      <c r="EO152" s="230"/>
      <c r="EP152" s="230"/>
      <c r="EQ152" s="230"/>
      <c r="ER152" s="230"/>
      <c r="ES152" s="230"/>
      <c r="ET152" s="230"/>
      <c r="EU152" s="230"/>
      <c r="EV152" s="230"/>
      <c r="EW152" s="230"/>
      <c r="EX152" s="230"/>
      <c r="EY152" s="230"/>
      <c r="EZ152" s="230"/>
      <c r="FA152" s="230"/>
      <c r="FB152" s="230"/>
      <c r="FC152" s="230"/>
      <c r="FD152" s="230"/>
      <c r="FE152" s="230"/>
      <c r="FF152" s="230"/>
      <c r="FG152" s="230"/>
      <c r="FH152" s="230"/>
      <c r="FI152" s="230"/>
      <c r="FJ152" s="230"/>
      <c r="FK152" s="230"/>
      <c r="FL152" s="230"/>
      <c r="FM152" s="230"/>
      <c r="FN152" s="230"/>
      <c r="FO152" s="230"/>
      <c r="FP152" s="230"/>
      <c r="FQ152" s="230"/>
      <c r="FR152" s="230"/>
      <c r="FS152" s="230"/>
      <c r="FT152" s="230"/>
      <c r="FU152" s="230"/>
      <c r="FV152" s="230"/>
      <c r="FW152" s="230"/>
      <c r="FX152" s="230"/>
      <c r="FY152" s="230"/>
      <c r="FZ152" s="230"/>
      <c r="GA152" s="230"/>
      <c r="GB152" s="230"/>
      <c r="GC152" s="230"/>
      <c r="GD152" s="230"/>
      <c r="GE152" s="230"/>
      <c r="GF152" s="230"/>
      <c r="GG152" s="230"/>
      <c r="GH152" s="230"/>
      <c r="GI152" s="230"/>
      <c r="GJ152" s="230"/>
      <c r="GK152" s="230"/>
      <c r="GL152" s="230"/>
      <c r="GM152" s="230"/>
      <c r="GN152" s="230"/>
      <c r="GO152" s="230"/>
      <c r="GP152" s="230"/>
      <c r="GQ152" s="230"/>
      <c r="GR152" s="230"/>
      <c r="GS152" s="230"/>
      <c r="GT152" s="230"/>
      <c r="GU152" s="230"/>
      <c r="GV152" s="230"/>
      <c r="GW152" s="230"/>
      <c r="GX152" s="230"/>
      <c r="GY152" s="230"/>
      <c r="GZ152" s="230"/>
      <c r="HA152" s="230"/>
      <c r="HB152" s="230"/>
      <c r="HC152" s="230"/>
      <c r="HD152" s="230"/>
      <c r="HE152" s="230"/>
      <c r="HF152" s="230"/>
      <c r="HG152" s="230"/>
      <c r="HH152" s="230"/>
      <c r="HI152" s="230"/>
      <c r="HJ152" s="230"/>
      <c r="HK152" s="230"/>
      <c r="HL152" s="230"/>
      <c r="HM152" s="230"/>
      <c r="HN152" s="230"/>
      <c r="HO152" s="230"/>
      <c r="HP152" s="230"/>
      <c r="HQ152" s="230"/>
      <c r="HR152" s="230"/>
      <c r="HS152" s="230"/>
      <c r="HT152" s="230"/>
      <c r="HU152" s="230"/>
      <c r="HV152" s="230"/>
      <c r="HW152" s="230"/>
      <c r="HX152" s="230"/>
      <c r="HY152" s="230"/>
      <c r="HZ152" s="230"/>
      <c r="IA152" s="230"/>
      <c r="IB152" s="230"/>
      <c r="IC152" s="230"/>
      <c r="ID152" s="230"/>
      <c r="IE152" s="230"/>
      <c r="IF152" s="230"/>
      <c r="IG152" s="230"/>
      <c r="IH152" s="230"/>
      <c r="II152" s="230"/>
      <c r="IJ152" s="230"/>
      <c r="IK152" s="230"/>
      <c r="IL152" s="230"/>
      <c r="IM152" s="230"/>
      <c r="IN152" s="230"/>
      <c r="IO152" s="230"/>
      <c r="IP152" s="230"/>
      <c r="IQ152" s="230"/>
      <c r="IR152" s="230"/>
      <c r="IS152" s="230"/>
      <c r="IT152" s="230"/>
      <c r="IU152" s="230"/>
      <c r="IV152" s="230"/>
    </row>
    <row r="153" spans="1:256" ht="15.75" customHeight="1" x14ac:dyDescent="0.2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230"/>
      <c r="AH153" s="230"/>
      <c r="AI153" s="230"/>
      <c r="AJ153" s="230"/>
      <c r="AK153" s="230"/>
      <c r="AL153" s="230"/>
      <c r="AM153" s="230"/>
      <c r="AN153" s="230"/>
      <c r="AO153" s="230"/>
      <c r="AP153" s="230"/>
      <c r="AQ153" s="230"/>
      <c r="AR153" s="230"/>
      <c r="AS153" s="230"/>
      <c r="AT153" s="230"/>
      <c r="AU153" s="230"/>
      <c r="AV153" s="230"/>
      <c r="AW153" s="230"/>
      <c r="AX153" s="230"/>
      <c r="AY153" s="230"/>
      <c r="AZ153" s="230"/>
      <c r="BA153" s="230"/>
      <c r="BB153" s="230"/>
      <c r="BC153" s="230"/>
      <c r="BD153" s="230"/>
      <c r="BE153" s="230"/>
      <c r="BF153" s="230"/>
      <c r="BG153" s="230"/>
      <c r="BH153" s="230"/>
      <c r="BI153" s="230"/>
      <c r="BJ153" s="230"/>
      <c r="BK153" s="230"/>
      <c r="BL153" s="230"/>
      <c r="BM153" s="230"/>
      <c r="BN153" s="230"/>
      <c r="BO153" s="230"/>
      <c r="BP153" s="230"/>
      <c r="BQ153" s="230"/>
      <c r="BR153" s="230"/>
      <c r="BS153" s="230"/>
      <c r="BT153" s="230"/>
      <c r="BU153" s="230"/>
      <c r="BV153" s="230"/>
      <c r="BW153" s="230"/>
      <c r="BX153" s="230"/>
      <c r="BY153" s="230"/>
      <c r="BZ153" s="230"/>
      <c r="CA153" s="230"/>
      <c r="CB153" s="230"/>
      <c r="CC153" s="230"/>
      <c r="CD153" s="230"/>
      <c r="CE153" s="230"/>
      <c r="CF153" s="230"/>
      <c r="CG153" s="230"/>
      <c r="CH153" s="230"/>
      <c r="CI153" s="230"/>
      <c r="CJ153" s="230"/>
      <c r="CK153" s="230"/>
      <c r="CL153" s="230"/>
      <c r="CM153" s="230"/>
      <c r="CN153" s="230"/>
      <c r="CO153" s="230"/>
      <c r="CP153" s="230"/>
      <c r="CQ153" s="230"/>
      <c r="CR153" s="230"/>
      <c r="CS153" s="230"/>
      <c r="CT153" s="230"/>
      <c r="CU153" s="230"/>
      <c r="CV153" s="230"/>
      <c r="CW153" s="230"/>
      <c r="CX153" s="230"/>
      <c r="CY153" s="230"/>
      <c r="CZ153" s="230"/>
      <c r="DA153" s="230"/>
      <c r="DB153" s="230"/>
      <c r="DC153" s="230"/>
      <c r="DD153" s="230"/>
      <c r="DE153" s="230"/>
      <c r="DF153" s="230"/>
      <c r="DG153" s="230"/>
      <c r="DH153" s="230"/>
      <c r="DI153" s="230"/>
      <c r="DJ153" s="230"/>
      <c r="DK153" s="230"/>
      <c r="DL153" s="230"/>
      <c r="DM153" s="230"/>
      <c r="DN153" s="230"/>
      <c r="DO153" s="230"/>
      <c r="DP153" s="230"/>
      <c r="DQ153" s="230"/>
      <c r="DR153" s="230"/>
      <c r="DS153" s="230"/>
      <c r="DT153" s="230"/>
      <c r="DU153" s="230"/>
      <c r="DV153" s="230"/>
      <c r="DW153" s="230"/>
      <c r="DX153" s="230"/>
      <c r="DY153" s="230"/>
      <c r="DZ153" s="230"/>
      <c r="EA153" s="230"/>
      <c r="EB153" s="230"/>
      <c r="EC153" s="230"/>
      <c r="ED153" s="230"/>
      <c r="EE153" s="230"/>
      <c r="EF153" s="230"/>
      <c r="EG153" s="230"/>
      <c r="EH153" s="230"/>
      <c r="EI153" s="230"/>
      <c r="EJ153" s="230"/>
      <c r="EK153" s="230"/>
      <c r="EL153" s="230"/>
      <c r="EM153" s="230"/>
      <c r="EN153" s="230"/>
      <c r="EO153" s="230"/>
      <c r="EP153" s="230"/>
      <c r="EQ153" s="230"/>
      <c r="ER153" s="230"/>
      <c r="ES153" s="230"/>
      <c r="ET153" s="230"/>
      <c r="EU153" s="230"/>
      <c r="EV153" s="230"/>
      <c r="EW153" s="230"/>
      <c r="EX153" s="230"/>
      <c r="EY153" s="230"/>
      <c r="EZ153" s="230"/>
      <c r="FA153" s="230"/>
      <c r="FB153" s="230"/>
      <c r="FC153" s="230"/>
      <c r="FD153" s="230"/>
      <c r="FE153" s="230"/>
      <c r="FF153" s="230"/>
      <c r="FG153" s="230"/>
      <c r="FH153" s="230"/>
      <c r="FI153" s="230"/>
      <c r="FJ153" s="230"/>
      <c r="FK153" s="230"/>
      <c r="FL153" s="230"/>
      <c r="FM153" s="230"/>
      <c r="FN153" s="230"/>
      <c r="FO153" s="230"/>
      <c r="FP153" s="230"/>
      <c r="FQ153" s="230"/>
      <c r="FR153" s="230"/>
      <c r="FS153" s="230"/>
      <c r="FT153" s="230"/>
      <c r="FU153" s="230"/>
      <c r="FV153" s="230"/>
      <c r="FW153" s="230"/>
      <c r="FX153" s="230"/>
      <c r="FY153" s="230"/>
      <c r="FZ153" s="230"/>
      <c r="GA153" s="230"/>
      <c r="GB153" s="230"/>
      <c r="GC153" s="230"/>
      <c r="GD153" s="230"/>
      <c r="GE153" s="230"/>
      <c r="GF153" s="230"/>
      <c r="GG153" s="230"/>
      <c r="GH153" s="230"/>
      <c r="GI153" s="230"/>
      <c r="GJ153" s="230"/>
      <c r="GK153" s="230"/>
      <c r="GL153" s="230"/>
      <c r="GM153" s="230"/>
      <c r="GN153" s="230"/>
      <c r="GO153" s="230"/>
      <c r="GP153" s="230"/>
      <c r="GQ153" s="230"/>
      <c r="GR153" s="230"/>
      <c r="GS153" s="230"/>
      <c r="GT153" s="230"/>
      <c r="GU153" s="230"/>
      <c r="GV153" s="230"/>
      <c r="GW153" s="230"/>
      <c r="GX153" s="230"/>
      <c r="GY153" s="230"/>
      <c r="GZ153" s="230"/>
      <c r="HA153" s="230"/>
      <c r="HB153" s="230"/>
      <c r="HC153" s="230"/>
      <c r="HD153" s="230"/>
      <c r="HE153" s="230"/>
      <c r="HF153" s="230"/>
      <c r="HG153" s="230"/>
      <c r="HH153" s="230"/>
      <c r="HI153" s="230"/>
      <c r="HJ153" s="230"/>
      <c r="HK153" s="230"/>
      <c r="HL153" s="230"/>
      <c r="HM153" s="230"/>
      <c r="HN153" s="230"/>
      <c r="HO153" s="230"/>
      <c r="HP153" s="230"/>
      <c r="HQ153" s="230"/>
      <c r="HR153" s="230"/>
      <c r="HS153" s="230"/>
      <c r="HT153" s="230"/>
      <c r="HU153" s="230"/>
      <c r="HV153" s="230"/>
      <c r="HW153" s="230"/>
      <c r="HX153" s="230"/>
      <c r="HY153" s="230"/>
      <c r="HZ153" s="230"/>
      <c r="IA153" s="230"/>
      <c r="IB153" s="230"/>
      <c r="IC153" s="230"/>
      <c r="ID153" s="230"/>
      <c r="IE153" s="230"/>
      <c r="IF153" s="230"/>
      <c r="IG153" s="230"/>
      <c r="IH153" s="230"/>
      <c r="II153" s="230"/>
      <c r="IJ153" s="230"/>
      <c r="IK153" s="230"/>
      <c r="IL153" s="230"/>
      <c r="IM153" s="230"/>
      <c r="IN153" s="230"/>
      <c r="IO153" s="230"/>
      <c r="IP153" s="230"/>
      <c r="IQ153" s="230"/>
      <c r="IR153" s="230"/>
      <c r="IS153" s="230"/>
      <c r="IT153" s="230"/>
      <c r="IU153" s="230"/>
      <c r="IV153" s="230"/>
    </row>
    <row r="154" spans="1:256" ht="15.75" customHeight="1" x14ac:dyDescent="0.2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0"/>
      <c r="AI154" s="230"/>
      <c r="AJ154" s="230"/>
      <c r="AK154" s="230"/>
      <c r="AL154" s="230"/>
      <c r="AM154" s="230"/>
      <c r="AN154" s="230"/>
      <c r="AO154" s="230"/>
      <c r="AP154" s="230"/>
      <c r="AQ154" s="230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230"/>
      <c r="BD154" s="230"/>
      <c r="BE154" s="230"/>
      <c r="BF154" s="230"/>
      <c r="BG154" s="230"/>
      <c r="BH154" s="230"/>
      <c r="BI154" s="230"/>
      <c r="BJ154" s="230"/>
      <c r="BK154" s="230"/>
      <c r="BL154" s="230"/>
      <c r="BM154" s="230"/>
      <c r="BN154" s="230"/>
      <c r="BO154" s="230"/>
      <c r="BP154" s="230"/>
      <c r="BQ154" s="230"/>
      <c r="BR154" s="230"/>
      <c r="BS154" s="230"/>
      <c r="BT154" s="230"/>
      <c r="BU154" s="230"/>
      <c r="BV154" s="230"/>
      <c r="BW154" s="230"/>
      <c r="BX154" s="230"/>
      <c r="BY154" s="230"/>
      <c r="BZ154" s="230"/>
      <c r="CA154" s="230"/>
      <c r="CB154" s="230"/>
      <c r="CC154" s="230"/>
      <c r="CD154" s="230"/>
      <c r="CE154" s="230"/>
      <c r="CF154" s="230"/>
      <c r="CG154" s="230"/>
      <c r="CH154" s="230"/>
      <c r="CI154" s="230"/>
      <c r="CJ154" s="230"/>
      <c r="CK154" s="230"/>
      <c r="CL154" s="230"/>
      <c r="CM154" s="230"/>
      <c r="CN154" s="230"/>
      <c r="CO154" s="230"/>
      <c r="CP154" s="230"/>
      <c r="CQ154" s="230"/>
      <c r="CR154" s="230"/>
      <c r="CS154" s="230"/>
      <c r="CT154" s="230"/>
      <c r="CU154" s="230"/>
      <c r="CV154" s="230"/>
      <c r="CW154" s="230"/>
      <c r="CX154" s="230"/>
      <c r="CY154" s="230"/>
      <c r="CZ154" s="230"/>
      <c r="DA154" s="230"/>
      <c r="DB154" s="230"/>
      <c r="DC154" s="230"/>
      <c r="DD154" s="230"/>
      <c r="DE154" s="230"/>
      <c r="DF154" s="230"/>
      <c r="DG154" s="230"/>
      <c r="DH154" s="230"/>
      <c r="DI154" s="230"/>
      <c r="DJ154" s="230"/>
      <c r="DK154" s="230"/>
      <c r="DL154" s="230"/>
      <c r="DM154" s="230"/>
      <c r="DN154" s="230"/>
      <c r="DO154" s="230"/>
      <c r="DP154" s="230"/>
      <c r="DQ154" s="230"/>
      <c r="DR154" s="230"/>
      <c r="DS154" s="230"/>
      <c r="DT154" s="230"/>
      <c r="DU154" s="230"/>
      <c r="DV154" s="230"/>
      <c r="DW154" s="230"/>
      <c r="DX154" s="230"/>
      <c r="DY154" s="230"/>
      <c r="DZ154" s="230"/>
      <c r="EA154" s="230"/>
      <c r="EB154" s="230"/>
      <c r="EC154" s="230"/>
      <c r="ED154" s="230"/>
      <c r="EE154" s="230"/>
      <c r="EF154" s="230"/>
      <c r="EG154" s="230"/>
      <c r="EH154" s="230"/>
      <c r="EI154" s="230"/>
      <c r="EJ154" s="230"/>
      <c r="EK154" s="230"/>
      <c r="EL154" s="230"/>
      <c r="EM154" s="230"/>
      <c r="EN154" s="230"/>
      <c r="EO154" s="230"/>
      <c r="EP154" s="230"/>
      <c r="EQ154" s="230"/>
      <c r="ER154" s="230"/>
      <c r="ES154" s="230"/>
      <c r="ET154" s="230"/>
      <c r="EU154" s="230"/>
      <c r="EV154" s="230"/>
      <c r="EW154" s="230"/>
      <c r="EX154" s="230"/>
      <c r="EY154" s="230"/>
      <c r="EZ154" s="230"/>
      <c r="FA154" s="230"/>
      <c r="FB154" s="230"/>
      <c r="FC154" s="230"/>
      <c r="FD154" s="230"/>
      <c r="FE154" s="230"/>
      <c r="FF154" s="230"/>
      <c r="FG154" s="230"/>
      <c r="FH154" s="230"/>
      <c r="FI154" s="230"/>
      <c r="FJ154" s="230"/>
      <c r="FK154" s="230"/>
      <c r="FL154" s="230"/>
      <c r="FM154" s="230"/>
      <c r="FN154" s="230"/>
      <c r="FO154" s="230"/>
      <c r="FP154" s="230"/>
      <c r="FQ154" s="230"/>
      <c r="FR154" s="230"/>
      <c r="FS154" s="230"/>
      <c r="FT154" s="230"/>
      <c r="FU154" s="230"/>
      <c r="FV154" s="230"/>
      <c r="FW154" s="230"/>
      <c r="FX154" s="230"/>
      <c r="FY154" s="230"/>
      <c r="FZ154" s="230"/>
      <c r="GA154" s="230"/>
      <c r="GB154" s="230"/>
      <c r="GC154" s="230"/>
      <c r="GD154" s="230"/>
      <c r="GE154" s="230"/>
      <c r="GF154" s="230"/>
      <c r="GG154" s="230"/>
      <c r="GH154" s="230"/>
      <c r="GI154" s="230"/>
      <c r="GJ154" s="230"/>
      <c r="GK154" s="230"/>
      <c r="GL154" s="230"/>
      <c r="GM154" s="230"/>
      <c r="GN154" s="230"/>
      <c r="GO154" s="230"/>
      <c r="GP154" s="230"/>
      <c r="GQ154" s="230"/>
      <c r="GR154" s="230"/>
      <c r="GS154" s="230"/>
      <c r="GT154" s="230"/>
      <c r="GU154" s="230"/>
      <c r="GV154" s="230"/>
      <c r="GW154" s="230"/>
      <c r="GX154" s="230"/>
      <c r="GY154" s="230"/>
      <c r="GZ154" s="230"/>
      <c r="HA154" s="230"/>
      <c r="HB154" s="230"/>
      <c r="HC154" s="230"/>
      <c r="HD154" s="230"/>
      <c r="HE154" s="230"/>
      <c r="HF154" s="230"/>
      <c r="HG154" s="230"/>
      <c r="HH154" s="230"/>
      <c r="HI154" s="230"/>
      <c r="HJ154" s="230"/>
      <c r="HK154" s="230"/>
      <c r="HL154" s="230"/>
      <c r="HM154" s="230"/>
      <c r="HN154" s="230"/>
      <c r="HO154" s="230"/>
      <c r="HP154" s="230"/>
      <c r="HQ154" s="230"/>
      <c r="HR154" s="230"/>
      <c r="HS154" s="230"/>
      <c r="HT154" s="230"/>
      <c r="HU154" s="230"/>
      <c r="HV154" s="230"/>
      <c r="HW154" s="230"/>
      <c r="HX154" s="230"/>
      <c r="HY154" s="230"/>
      <c r="HZ154" s="230"/>
      <c r="IA154" s="230"/>
      <c r="IB154" s="230"/>
      <c r="IC154" s="230"/>
      <c r="ID154" s="230"/>
      <c r="IE154" s="230"/>
      <c r="IF154" s="230"/>
      <c r="IG154" s="230"/>
      <c r="IH154" s="230"/>
      <c r="II154" s="230"/>
      <c r="IJ154" s="230"/>
      <c r="IK154" s="230"/>
      <c r="IL154" s="230"/>
      <c r="IM154" s="230"/>
      <c r="IN154" s="230"/>
      <c r="IO154" s="230"/>
      <c r="IP154" s="230"/>
      <c r="IQ154" s="230"/>
      <c r="IR154" s="230"/>
      <c r="IS154" s="230"/>
      <c r="IT154" s="230"/>
      <c r="IU154" s="230"/>
      <c r="IV154" s="230"/>
    </row>
    <row r="155" spans="1:256" ht="15.75" customHeight="1" x14ac:dyDescent="0.2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0"/>
      <c r="AP155" s="230"/>
      <c r="AQ155" s="230"/>
      <c r="AR155" s="230"/>
      <c r="AS155" s="230"/>
      <c r="AT155" s="230"/>
      <c r="AU155" s="230"/>
      <c r="AV155" s="230"/>
      <c r="AW155" s="230"/>
      <c r="AX155" s="230"/>
      <c r="AY155" s="230"/>
      <c r="AZ155" s="230"/>
      <c r="BA155" s="230"/>
      <c r="BB155" s="230"/>
      <c r="BC155" s="230"/>
      <c r="BD155" s="230"/>
      <c r="BE155" s="230"/>
      <c r="BF155" s="230"/>
      <c r="BG155" s="230"/>
      <c r="BH155" s="230"/>
      <c r="BI155" s="230"/>
      <c r="BJ155" s="230"/>
      <c r="BK155" s="230"/>
      <c r="BL155" s="230"/>
      <c r="BM155" s="230"/>
      <c r="BN155" s="230"/>
      <c r="BO155" s="230"/>
      <c r="BP155" s="230"/>
      <c r="BQ155" s="230"/>
      <c r="BR155" s="230"/>
      <c r="BS155" s="230"/>
      <c r="BT155" s="230"/>
      <c r="BU155" s="230"/>
      <c r="BV155" s="230"/>
      <c r="BW155" s="230"/>
      <c r="BX155" s="230"/>
      <c r="BY155" s="230"/>
      <c r="BZ155" s="230"/>
      <c r="CA155" s="230"/>
      <c r="CB155" s="230"/>
      <c r="CC155" s="230"/>
      <c r="CD155" s="230"/>
      <c r="CE155" s="230"/>
      <c r="CF155" s="230"/>
      <c r="CG155" s="230"/>
      <c r="CH155" s="230"/>
      <c r="CI155" s="230"/>
      <c r="CJ155" s="230"/>
      <c r="CK155" s="230"/>
      <c r="CL155" s="230"/>
      <c r="CM155" s="230"/>
      <c r="CN155" s="230"/>
      <c r="CO155" s="230"/>
      <c r="CP155" s="230"/>
      <c r="CQ155" s="230"/>
      <c r="CR155" s="230"/>
      <c r="CS155" s="230"/>
      <c r="CT155" s="230"/>
      <c r="CU155" s="230"/>
      <c r="CV155" s="230"/>
      <c r="CW155" s="230"/>
      <c r="CX155" s="230"/>
      <c r="CY155" s="230"/>
      <c r="CZ155" s="230"/>
      <c r="DA155" s="230"/>
      <c r="DB155" s="230"/>
      <c r="DC155" s="230"/>
      <c r="DD155" s="230"/>
      <c r="DE155" s="230"/>
      <c r="DF155" s="230"/>
      <c r="DG155" s="230"/>
      <c r="DH155" s="230"/>
      <c r="DI155" s="230"/>
      <c r="DJ155" s="230"/>
      <c r="DK155" s="230"/>
      <c r="DL155" s="230"/>
      <c r="DM155" s="230"/>
      <c r="DN155" s="230"/>
      <c r="DO155" s="230"/>
      <c r="DP155" s="230"/>
      <c r="DQ155" s="230"/>
      <c r="DR155" s="230"/>
      <c r="DS155" s="230"/>
      <c r="DT155" s="230"/>
      <c r="DU155" s="230"/>
      <c r="DV155" s="230"/>
      <c r="DW155" s="230"/>
      <c r="DX155" s="230"/>
      <c r="DY155" s="230"/>
      <c r="DZ155" s="230"/>
      <c r="EA155" s="230"/>
      <c r="EB155" s="230"/>
      <c r="EC155" s="230"/>
      <c r="ED155" s="230"/>
      <c r="EE155" s="230"/>
      <c r="EF155" s="230"/>
      <c r="EG155" s="230"/>
      <c r="EH155" s="230"/>
      <c r="EI155" s="230"/>
      <c r="EJ155" s="230"/>
      <c r="EK155" s="230"/>
      <c r="EL155" s="230"/>
      <c r="EM155" s="230"/>
      <c r="EN155" s="230"/>
      <c r="EO155" s="230"/>
      <c r="EP155" s="230"/>
      <c r="EQ155" s="230"/>
      <c r="ER155" s="230"/>
      <c r="ES155" s="230"/>
      <c r="ET155" s="230"/>
      <c r="EU155" s="230"/>
      <c r="EV155" s="230"/>
      <c r="EW155" s="230"/>
      <c r="EX155" s="230"/>
      <c r="EY155" s="230"/>
      <c r="EZ155" s="230"/>
      <c r="FA155" s="230"/>
      <c r="FB155" s="230"/>
      <c r="FC155" s="230"/>
      <c r="FD155" s="230"/>
      <c r="FE155" s="230"/>
      <c r="FF155" s="230"/>
      <c r="FG155" s="230"/>
      <c r="FH155" s="230"/>
      <c r="FI155" s="230"/>
      <c r="FJ155" s="230"/>
      <c r="FK155" s="230"/>
      <c r="FL155" s="230"/>
      <c r="FM155" s="230"/>
      <c r="FN155" s="230"/>
      <c r="FO155" s="230"/>
      <c r="FP155" s="230"/>
      <c r="FQ155" s="230"/>
      <c r="FR155" s="230"/>
      <c r="FS155" s="230"/>
      <c r="FT155" s="230"/>
      <c r="FU155" s="230"/>
      <c r="FV155" s="230"/>
      <c r="FW155" s="230"/>
      <c r="FX155" s="230"/>
      <c r="FY155" s="230"/>
      <c r="FZ155" s="230"/>
      <c r="GA155" s="230"/>
      <c r="GB155" s="230"/>
      <c r="GC155" s="230"/>
      <c r="GD155" s="230"/>
      <c r="GE155" s="230"/>
      <c r="GF155" s="230"/>
      <c r="GG155" s="230"/>
      <c r="GH155" s="230"/>
      <c r="GI155" s="230"/>
      <c r="GJ155" s="230"/>
      <c r="GK155" s="230"/>
      <c r="GL155" s="230"/>
      <c r="GM155" s="230"/>
      <c r="GN155" s="230"/>
      <c r="GO155" s="230"/>
      <c r="GP155" s="230"/>
      <c r="GQ155" s="230"/>
      <c r="GR155" s="230"/>
      <c r="GS155" s="230"/>
      <c r="GT155" s="230"/>
      <c r="GU155" s="230"/>
      <c r="GV155" s="230"/>
      <c r="GW155" s="230"/>
      <c r="GX155" s="230"/>
      <c r="GY155" s="230"/>
      <c r="GZ155" s="230"/>
      <c r="HA155" s="230"/>
      <c r="HB155" s="230"/>
      <c r="HC155" s="230"/>
      <c r="HD155" s="230"/>
      <c r="HE155" s="230"/>
      <c r="HF155" s="230"/>
      <c r="HG155" s="230"/>
      <c r="HH155" s="230"/>
      <c r="HI155" s="230"/>
      <c r="HJ155" s="230"/>
      <c r="HK155" s="230"/>
      <c r="HL155" s="230"/>
      <c r="HM155" s="230"/>
      <c r="HN155" s="230"/>
      <c r="HO155" s="230"/>
      <c r="HP155" s="230"/>
      <c r="HQ155" s="230"/>
      <c r="HR155" s="230"/>
      <c r="HS155" s="230"/>
      <c r="HT155" s="230"/>
      <c r="HU155" s="230"/>
      <c r="HV155" s="230"/>
      <c r="HW155" s="230"/>
      <c r="HX155" s="230"/>
      <c r="HY155" s="230"/>
      <c r="HZ155" s="230"/>
      <c r="IA155" s="230"/>
      <c r="IB155" s="230"/>
      <c r="IC155" s="230"/>
      <c r="ID155" s="230"/>
      <c r="IE155" s="230"/>
      <c r="IF155" s="230"/>
      <c r="IG155" s="230"/>
      <c r="IH155" s="230"/>
      <c r="II155" s="230"/>
      <c r="IJ155" s="230"/>
      <c r="IK155" s="230"/>
      <c r="IL155" s="230"/>
      <c r="IM155" s="230"/>
      <c r="IN155" s="230"/>
      <c r="IO155" s="230"/>
      <c r="IP155" s="230"/>
      <c r="IQ155" s="230"/>
      <c r="IR155" s="230"/>
      <c r="IS155" s="230"/>
      <c r="IT155" s="230"/>
      <c r="IU155" s="230"/>
      <c r="IV155" s="230"/>
    </row>
    <row r="156" spans="1:256" ht="15.75" customHeight="1" x14ac:dyDescent="0.2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  <c r="AH156" s="230"/>
      <c r="AI156" s="230"/>
      <c r="AJ156" s="230"/>
      <c r="AK156" s="230"/>
      <c r="AL156" s="230"/>
      <c r="AM156" s="230"/>
      <c r="AN156" s="230"/>
      <c r="AO156" s="230"/>
      <c r="AP156" s="230"/>
      <c r="AQ156" s="230"/>
      <c r="AR156" s="230"/>
      <c r="AS156" s="230"/>
      <c r="AT156" s="230"/>
      <c r="AU156" s="230"/>
      <c r="AV156" s="230"/>
      <c r="AW156" s="230"/>
      <c r="AX156" s="230"/>
      <c r="AY156" s="230"/>
      <c r="AZ156" s="230"/>
      <c r="BA156" s="230"/>
      <c r="BB156" s="230"/>
      <c r="BC156" s="230"/>
      <c r="BD156" s="230"/>
      <c r="BE156" s="230"/>
      <c r="BF156" s="230"/>
      <c r="BG156" s="230"/>
      <c r="BH156" s="230"/>
      <c r="BI156" s="230"/>
      <c r="BJ156" s="230"/>
      <c r="BK156" s="230"/>
      <c r="BL156" s="230"/>
      <c r="BM156" s="230"/>
      <c r="BN156" s="230"/>
      <c r="BO156" s="230"/>
      <c r="BP156" s="230"/>
      <c r="BQ156" s="230"/>
      <c r="BR156" s="230"/>
      <c r="BS156" s="230"/>
      <c r="BT156" s="230"/>
      <c r="BU156" s="230"/>
      <c r="BV156" s="230"/>
      <c r="BW156" s="230"/>
      <c r="BX156" s="230"/>
      <c r="BY156" s="230"/>
      <c r="BZ156" s="230"/>
      <c r="CA156" s="230"/>
      <c r="CB156" s="230"/>
      <c r="CC156" s="230"/>
      <c r="CD156" s="230"/>
      <c r="CE156" s="230"/>
      <c r="CF156" s="230"/>
      <c r="CG156" s="230"/>
      <c r="CH156" s="230"/>
      <c r="CI156" s="230"/>
      <c r="CJ156" s="230"/>
      <c r="CK156" s="230"/>
      <c r="CL156" s="230"/>
      <c r="CM156" s="230"/>
      <c r="CN156" s="230"/>
      <c r="CO156" s="230"/>
      <c r="CP156" s="230"/>
      <c r="CQ156" s="230"/>
      <c r="CR156" s="230"/>
      <c r="CS156" s="230"/>
      <c r="CT156" s="230"/>
      <c r="CU156" s="230"/>
      <c r="CV156" s="230"/>
      <c r="CW156" s="230"/>
      <c r="CX156" s="230"/>
      <c r="CY156" s="230"/>
      <c r="CZ156" s="230"/>
      <c r="DA156" s="230"/>
      <c r="DB156" s="230"/>
      <c r="DC156" s="230"/>
      <c r="DD156" s="230"/>
      <c r="DE156" s="230"/>
      <c r="DF156" s="230"/>
      <c r="DG156" s="230"/>
      <c r="DH156" s="230"/>
      <c r="DI156" s="230"/>
      <c r="DJ156" s="230"/>
      <c r="DK156" s="230"/>
      <c r="DL156" s="230"/>
      <c r="DM156" s="230"/>
      <c r="DN156" s="230"/>
      <c r="DO156" s="230"/>
      <c r="DP156" s="230"/>
      <c r="DQ156" s="230"/>
      <c r="DR156" s="230"/>
      <c r="DS156" s="230"/>
      <c r="DT156" s="230"/>
      <c r="DU156" s="230"/>
      <c r="DV156" s="230"/>
      <c r="DW156" s="230"/>
      <c r="DX156" s="230"/>
      <c r="DY156" s="230"/>
      <c r="DZ156" s="230"/>
      <c r="EA156" s="230"/>
      <c r="EB156" s="230"/>
      <c r="EC156" s="230"/>
      <c r="ED156" s="230"/>
      <c r="EE156" s="230"/>
      <c r="EF156" s="230"/>
      <c r="EG156" s="230"/>
      <c r="EH156" s="230"/>
      <c r="EI156" s="230"/>
      <c r="EJ156" s="230"/>
      <c r="EK156" s="230"/>
      <c r="EL156" s="230"/>
      <c r="EM156" s="230"/>
      <c r="EN156" s="230"/>
      <c r="EO156" s="230"/>
      <c r="EP156" s="230"/>
      <c r="EQ156" s="230"/>
      <c r="ER156" s="230"/>
      <c r="ES156" s="230"/>
      <c r="ET156" s="230"/>
      <c r="EU156" s="230"/>
      <c r="EV156" s="230"/>
      <c r="EW156" s="230"/>
      <c r="EX156" s="230"/>
      <c r="EY156" s="230"/>
      <c r="EZ156" s="230"/>
      <c r="FA156" s="230"/>
      <c r="FB156" s="230"/>
      <c r="FC156" s="230"/>
      <c r="FD156" s="230"/>
      <c r="FE156" s="230"/>
      <c r="FF156" s="230"/>
      <c r="FG156" s="230"/>
      <c r="FH156" s="230"/>
      <c r="FI156" s="230"/>
      <c r="FJ156" s="230"/>
      <c r="FK156" s="230"/>
      <c r="FL156" s="230"/>
      <c r="FM156" s="230"/>
      <c r="FN156" s="230"/>
      <c r="FO156" s="230"/>
      <c r="FP156" s="230"/>
      <c r="FQ156" s="230"/>
      <c r="FR156" s="230"/>
      <c r="FS156" s="230"/>
      <c r="FT156" s="230"/>
      <c r="FU156" s="230"/>
      <c r="FV156" s="230"/>
      <c r="FW156" s="230"/>
      <c r="FX156" s="230"/>
      <c r="FY156" s="230"/>
      <c r="FZ156" s="230"/>
      <c r="GA156" s="230"/>
      <c r="GB156" s="230"/>
      <c r="GC156" s="230"/>
      <c r="GD156" s="230"/>
      <c r="GE156" s="230"/>
      <c r="GF156" s="230"/>
      <c r="GG156" s="230"/>
      <c r="GH156" s="230"/>
      <c r="GI156" s="230"/>
      <c r="GJ156" s="230"/>
      <c r="GK156" s="230"/>
      <c r="GL156" s="230"/>
      <c r="GM156" s="230"/>
      <c r="GN156" s="230"/>
      <c r="GO156" s="230"/>
      <c r="GP156" s="230"/>
      <c r="GQ156" s="230"/>
      <c r="GR156" s="230"/>
      <c r="GS156" s="230"/>
      <c r="GT156" s="230"/>
      <c r="GU156" s="230"/>
      <c r="GV156" s="230"/>
      <c r="GW156" s="230"/>
      <c r="GX156" s="230"/>
      <c r="GY156" s="230"/>
      <c r="GZ156" s="230"/>
      <c r="HA156" s="230"/>
      <c r="HB156" s="230"/>
      <c r="HC156" s="230"/>
      <c r="HD156" s="230"/>
      <c r="HE156" s="230"/>
      <c r="HF156" s="230"/>
      <c r="HG156" s="230"/>
      <c r="HH156" s="230"/>
      <c r="HI156" s="230"/>
      <c r="HJ156" s="230"/>
      <c r="HK156" s="230"/>
      <c r="HL156" s="230"/>
      <c r="HM156" s="230"/>
      <c r="HN156" s="230"/>
      <c r="HO156" s="230"/>
      <c r="HP156" s="230"/>
      <c r="HQ156" s="230"/>
      <c r="HR156" s="230"/>
      <c r="HS156" s="230"/>
      <c r="HT156" s="230"/>
      <c r="HU156" s="230"/>
      <c r="HV156" s="230"/>
      <c r="HW156" s="230"/>
      <c r="HX156" s="230"/>
      <c r="HY156" s="230"/>
      <c r="HZ156" s="230"/>
      <c r="IA156" s="230"/>
      <c r="IB156" s="230"/>
      <c r="IC156" s="230"/>
      <c r="ID156" s="230"/>
      <c r="IE156" s="230"/>
      <c r="IF156" s="230"/>
      <c r="IG156" s="230"/>
      <c r="IH156" s="230"/>
      <c r="II156" s="230"/>
      <c r="IJ156" s="230"/>
      <c r="IK156" s="230"/>
      <c r="IL156" s="230"/>
      <c r="IM156" s="230"/>
      <c r="IN156" s="230"/>
      <c r="IO156" s="230"/>
      <c r="IP156" s="230"/>
      <c r="IQ156" s="230"/>
      <c r="IR156" s="230"/>
      <c r="IS156" s="230"/>
      <c r="IT156" s="230"/>
      <c r="IU156" s="230"/>
      <c r="IV156" s="230"/>
    </row>
    <row r="157" spans="1:256" ht="15.75" customHeight="1" x14ac:dyDescent="0.2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230"/>
      <c r="AS157" s="230"/>
      <c r="AT157" s="230"/>
      <c r="AU157" s="230"/>
      <c r="AV157" s="230"/>
      <c r="AW157" s="230"/>
      <c r="AX157" s="230"/>
      <c r="AY157" s="230"/>
      <c r="AZ157" s="230"/>
      <c r="BA157" s="230"/>
      <c r="BB157" s="230"/>
      <c r="BC157" s="230"/>
      <c r="BD157" s="230"/>
      <c r="BE157" s="230"/>
      <c r="BF157" s="230"/>
      <c r="BG157" s="230"/>
      <c r="BH157" s="230"/>
      <c r="BI157" s="230"/>
      <c r="BJ157" s="230"/>
      <c r="BK157" s="230"/>
      <c r="BL157" s="230"/>
      <c r="BM157" s="230"/>
      <c r="BN157" s="230"/>
      <c r="BO157" s="230"/>
      <c r="BP157" s="230"/>
      <c r="BQ157" s="230"/>
      <c r="BR157" s="230"/>
      <c r="BS157" s="230"/>
      <c r="BT157" s="230"/>
      <c r="BU157" s="230"/>
      <c r="BV157" s="230"/>
      <c r="BW157" s="230"/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0"/>
      <c r="CH157" s="230"/>
      <c r="CI157" s="230"/>
      <c r="CJ157" s="230"/>
      <c r="CK157" s="230"/>
      <c r="CL157" s="230"/>
      <c r="CM157" s="230"/>
      <c r="CN157" s="230"/>
      <c r="CO157" s="230"/>
      <c r="CP157" s="230"/>
      <c r="CQ157" s="230"/>
      <c r="CR157" s="230"/>
      <c r="CS157" s="230"/>
      <c r="CT157" s="230"/>
      <c r="CU157" s="230"/>
      <c r="CV157" s="230"/>
      <c r="CW157" s="230"/>
      <c r="CX157" s="230"/>
      <c r="CY157" s="230"/>
      <c r="CZ157" s="230"/>
      <c r="DA157" s="230"/>
      <c r="DB157" s="230"/>
      <c r="DC157" s="230"/>
      <c r="DD157" s="230"/>
      <c r="DE157" s="230"/>
      <c r="DF157" s="230"/>
      <c r="DG157" s="230"/>
      <c r="DH157" s="230"/>
      <c r="DI157" s="230"/>
      <c r="DJ157" s="230"/>
      <c r="DK157" s="230"/>
      <c r="DL157" s="230"/>
      <c r="DM157" s="230"/>
      <c r="DN157" s="230"/>
      <c r="DO157" s="230"/>
      <c r="DP157" s="230"/>
      <c r="DQ157" s="230"/>
      <c r="DR157" s="230"/>
      <c r="DS157" s="230"/>
      <c r="DT157" s="230"/>
      <c r="DU157" s="230"/>
      <c r="DV157" s="230"/>
      <c r="DW157" s="230"/>
      <c r="DX157" s="230"/>
      <c r="DY157" s="230"/>
      <c r="DZ157" s="230"/>
      <c r="EA157" s="230"/>
      <c r="EB157" s="230"/>
      <c r="EC157" s="230"/>
      <c r="ED157" s="230"/>
      <c r="EE157" s="230"/>
      <c r="EF157" s="230"/>
      <c r="EG157" s="230"/>
      <c r="EH157" s="230"/>
      <c r="EI157" s="230"/>
      <c r="EJ157" s="230"/>
      <c r="EK157" s="230"/>
      <c r="EL157" s="230"/>
      <c r="EM157" s="230"/>
      <c r="EN157" s="230"/>
      <c r="EO157" s="230"/>
      <c r="EP157" s="230"/>
      <c r="EQ157" s="230"/>
      <c r="ER157" s="230"/>
      <c r="ES157" s="230"/>
      <c r="ET157" s="230"/>
      <c r="EU157" s="230"/>
      <c r="EV157" s="230"/>
      <c r="EW157" s="230"/>
      <c r="EX157" s="230"/>
      <c r="EY157" s="230"/>
      <c r="EZ157" s="230"/>
      <c r="FA157" s="230"/>
      <c r="FB157" s="230"/>
      <c r="FC157" s="230"/>
      <c r="FD157" s="230"/>
      <c r="FE157" s="230"/>
      <c r="FF157" s="230"/>
      <c r="FG157" s="230"/>
      <c r="FH157" s="230"/>
      <c r="FI157" s="230"/>
      <c r="FJ157" s="230"/>
      <c r="FK157" s="230"/>
      <c r="FL157" s="230"/>
      <c r="FM157" s="230"/>
      <c r="FN157" s="230"/>
      <c r="FO157" s="230"/>
      <c r="FP157" s="230"/>
      <c r="FQ157" s="230"/>
      <c r="FR157" s="230"/>
      <c r="FS157" s="230"/>
      <c r="FT157" s="230"/>
      <c r="FU157" s="230"/>
      <c r="FV157" s="230"/>
      <c r="FW157" s="230"/>
      <c r="FX157" s="230"/>
      <c r="FY157" s="230"/>
      <c r="FZ157" s="230"/>
      <c r="GA157" s="230"/>
      <c r="GB157" s="230"/>
      <c r="GC157" s="230"/>
      <c r="GD157" s="230"/>
      <c r="GE157" s="230"/>
      <c r="GF157" s="230"/>
      <c r="GG157" s="230"/>
      <c r="GH157" s="230"/>
      <c r="GI157" s="230"/>
      <c r="GJ157" s="230"/>
      <c r="GK157" s="230"/>
      <c r="GL157" s="230"/>
      <c r="GM157" s="230"/>
      <c r="GN157" s="230"/>
      <c r="GO157" s="230"/>
      <c r="GP157" s="230"/>
      <c r="GQ157" s="230"/>
      <c r="GR157" s="230"/>
      <c r="GS157" s="230"/>
      <c r="GT157" s="230"/>
      <c r="GU157" s="230"/>
      <c r="GV157" s="230"/>
      <c r="GW157" s="230"/>
      <c r="GX157" s="230"/>
      <c r="GY157" s="230"/>
      <c r="GZ157" s="230"/>
      <c r="HA157" s="230"/>
      <c r="HB157" s="230"/>
      <c r="HC157" s="230"/>
      <c r="HD157" s="230"/>
      <c r="HE157" s="230"/>
      <c r="HF157" s="230"/>
      <c r="HG157" s="230"/>
      <c r="HH157" s="230"/>
      <c r="HI157" s="230"/>
      <c r="HJ157" s="230"/>
      <c r="HK157" s="230"/>
      <c r="HL157" s="230"/>
      <c r="HM157" s="230"/>
      <c r="HN157" s="230"/>
      <c r="HO157" s="230"/>
      <c r="HP157" s="230"/>
      <c r="HQ157" s="230"/>
      <c r="HR157" s="230"/>
      <c r="HS157" s="230"/>
      <c r="HT157" s="230"/>
      <c r="HU157" s="230"/>
      <c r="HV157" s="230"/>
      <c r="HW157" s="230"/>
      <c r="HX157" s="230"/>
      <c r="HY157" s="230"/>
      <c r="HZ157" s="230"/>
      <c r="IA157" s="230"/>
      <c r="IB157" s="230"/>
      <c r="IC157" s="230"/>
      <c r="ID157" s="230"/>
      <c r="IE157" s="230"/>
      <c r="IF157" s="230"/>
      <c r="IG157" s="230"/>
      <c r="IH157" s="230"/>
      <c r="II157" s="230"/>
      <c r="IJ157" s="230"/>
      <c r="IK157" s="230"/>
      <c r="IL157" s="230"/>
      <c r="IM157" s="230"/>
      <c r="IN157" s="230"/>
      <c r="IO157" s="230"/>
      <c r="IP157" s="230"/>
      <c r="IQ157" s="230"/>
      <c r="IR157" s="230"/>
      <c r="IS157" s="230"/>
      <c r="IT157" s="230"/>
      <c r="IU157" s="230"/>
      <c r="IV157" s="230"/>
    </row>
    <row r="158" spans="1:256" ht="15.75" customHeight="1" x14ac:dyDescent="0.2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0"/>
      <c r="AP158" s="230"/>
      <c r="AQ158" s="230"/>
      <c r="AR158" s="230"/>
      <c r="AS158" s="230"/>
      <c r="AT158" s="230"/>
      <c r="AU158" s="230"/>
      <c r="AV158" s="230"/>
      <c r="AW158" s="230"/>
      <c r="AX158" s="230"/>
      <c r="AY158" s="230"/>
      <c r="AZ158" s="230"/>
      <c r="BA158" s="230"/>
      <c r="BB158" s="230"/>
      <c r="BC158" s="230"/>
      <c r="BD158" s="230"/>
      <c r="BE158" s="230"/>
      <c r="BF158" s="230"/>
      <c r="BG158" s="230"/>
      <c r="BH158" s="230"/>
      <c r="BI158" s="230"/>
      <c r="BJ158" s="230"/>
      <c r="BK158" s="230"/>
      <c r="BL158" s="230"/>
      <c r="BM158" s="230"/>
      <c r="BN158" s="230"/>
      <c r="BO158" s="230"/>
      <c r="BP158" s="230"/>
      <c r="BQ158" s="230"/>
      <c r="BR158" s="230"/>
      <c r="BS158" s="230"/>
      <c r="BT158" s="230"/>
      <c r="BU158" s="230"/>
      <c r="BV158" s="230"/>
      <c r="BW158" s="230"/>
      <c r="BX158" s="230"/>
      <c r="BY158" s="230"/>
      <c r="BZ158" s="230"/>
      <c r="CA158" s="230"/>
      <c r="CB158" s="230"/>
      <c r="CC158" s="230"/>
      <c r="CD158" s="230"/>
      <c r="CE158" s="230"/>
      <c r="CF158" s="230"/>
      <c r="CG158" s="230"/>
      <c r="CH158" s="230"/>
      <c r="CI158" s="230"/>
      <c r="CJ158" s="230"/>
      <c r="CK158" s="230"/>
      <c r="CL158" s="230"/>
      <c r="CM158" s="230"/>
      <c r="CN158" s="230"/>
      <c r="CO158" s="230"/>
      <c r="CP158" s="230"/>
      <c r="CQ158" s="230"/>
      <c r="CR158" s="230"/>
      <c r="CS158" s="230"/>
      <c r="CT158" s="230"/>
      <c r="CU158" s="230"/>
      <c r="CV158" s="230"/>
      <c r="CW158" s="230"/>
      <c r="CX158" s="230"/>
      <c r="CY158" s="230"/>
      <c r="CZ158" s="230"/>
      <c r="DA158" s="230"/>
      <c r="DB158" s="230"/>
      <c r="DC158" s="230"/>
      <c r="DD158" s="230"/>
      <c r="DE158" s="230"/>
      <c r="DF158" s="230"/>
      <c r="DG158" s="230"/>
      <c r="DH158" s="230"/>
      <c r="DI158" s="230"/>
      <c r="DJ158" s="230"/>
      <c r="DK158" s="230"/>
      <c r="DL158" s="230"/>
      <c r="DM158" s="230"/>
      <c r="DN158" s="230"/>
      <c r="DO158" s="230"/>
      <c r="DP158" s="230"/>
      <c r="DQ158" s="230"/>
      <c r="DR158" s="230"/>
      <c r="DS158" s="230"/>
      <c r="DT158" s="230"/>
      <c r="DU158" s="230"/>
      <c r="DV158" s="230"/>
      <c r="DW158" s="230"/>
      <c r="DX158" s="230"/>
      <c r="DY158" s="230"/>
      <c r="DZ158" s="230"/>
      <c r="EA158" s="230"/>
      <c r="EB158" s="230"/>
      <c r="EC158" s="230"/>
      <c r="ED158" s="230"/>
      <c r="EE158" s="230"/>
      <c r="EF158" s="230"/>
      <c r="EG158" s="230"/>
      <c r="EH158" s="230"/>
      <c r="EI158" s="230"/>
      <c r="EJ158" s="230"/>
      <c r="EK158" s="230"/>
      <c r="EL158" s="230"/>
      <c r="EM158" s="230"/>
      <c r="EN158" s="230"/>
      <c r="EO158" s="230"/>
      <c r="EP158" s="230"/>
      <c r="EQ158" s="230"/>
      <c r="ER158" s="230"/>
      <c r="ES158" s="230"/>
      <c r="ET158" s="230"/>
      <c r="EU158" s="230"/>
      <c r="EV158" s="230"/>
      <c r="EW158" s="230"/>
      <c r="EX158" s="230"/>
      <c r="EY158" s="230"/>
      <c r="EZ158" s="230"/>
      <c r="FA158" s="230"/>
      <c r="FB158" s="230"/>
      <c r="FC158" s="230"/>
      <c r="FD158" s="230"/>
      <c r="FE158" s="230"/>
      <c r="FF158" s="230"/>
      <c r="FG158" s="230"/>
      <c r="FH158" s="230"/>
      <c r="FI158" s="230"/>
      <c r="FJ158" s="230"/>
      <c r="FK158" s="230"/>
      <c r="FL158" s="230"/>
      <c r="FM158" s="230"/>
      <c r="FN158" s="230"/>
      <c r="FO158" s="230"/>
      <c r="FP158" s="230"/>
      <c r="FQ158" s="230"/>
      <c r="FR158" s="230"/>
      <c r="FS158" s="230"/>
      <c r="FT158" s="230"/>
      <c r="FU158" s="230"/>
      <c r="FV158" s="230"/>
      <c r="FW158" s="230"/>
      <c r="FX158" s="230"/>
      <c r="FY158" s="230"/>
      <c r="FZ158" s="230"/>
      <c r="GA158" s="230"/>
      <c r="GB158" s="230"/>
      <c r="GC158" s="230"/>
      <c r="GD158" s="230"/>
      <c r="GE158" s="230"/>
      <c r="GF158" s="230"/>
      <c r="GG158" s="230"/>
      <c r="GH158" s="230"/>
      <c r="GI158" s="230"/>
      <c r="GJ158" s="230"/>
      <c r="GK158" s="230"/>
      <c r="GL158" s="230"/>
      <c r="GM158" s="230"/>
      <c r="GN158" s="230"/>
      <c r="GO158" s="230"/>
      <c r="GP158" s="230"/>
      <c r="GQ158" s="230"/>
      <c r="GR158" s="230"/>
      <c r="GS158" s="230"/>
      <c r="GT158" s="230"/>
      <c r="GU158" s="230"/>
      <c r="GV158" s="230"/>
      <c r="GW158" s="230"/>
      <c r="GX158" s="230"/>
      <c r="GY158" s="230"/>
      <c r="GZ158" s="230"/>
      <c r="HA158" s="230"/>
      <c r="HB158" s="230"/>
      <c r="HC158" s="230"/>
      <c r="HD158" s="230"/>
      <c r="HE158" s="230"/>
      <c r="HF158" s="230"/>
      <c r="HG158" s="230"/>
      <c r="HH158" s="230"/>
      <c r="HI158" s="230"/>
      <c r="HJ158" s="230"/>
      <c r="HK158" s="230"/>
      <c r="HL158" s="230"/>
      <c r="HM158" s="230"/>
      <c r="HN158" s="230"/>
      <c r="HO158" s="230"/>
      <c r="HP158" s="230"/>
      <c r="HQ158" s="230"/>
      <c r="HR158" s="230"/>
      <c r="HS158" s="230"/>
      <c r="HT158" s="230"/>
      <c r="HU158" s="230"/>
      <c r="HV158" s="230"/>
      <c r="HW158" s="230"/>
      <c r="HX158" s="230"/>
      <c r="HY158" s="230"/>
      <c r="HZ158" s="230"/>
      <c r="IA158" s="230"/>
      <c r="IB158" s="230"/>
      <c r="IC158" s="230"/>
      <c r="ID158" s="230"/>
      <c r="IE158" s="230"/>
      <c r="IF158" s="230"/>
      <c r="IG158" s="230"/>
      <c r="IH158" s="230"/>
      <c r="II158" s="230"/>
      <c r="IJ158" s="230"/>
      <c r="IK158" s="230"/>
      <c r="IL158" s="230"/>
      <c r="IM158" s="230"/>
      <c r="IN158" s="230"/>
      <c r="IO158" s="230"/>
      <c r="IP158" s="230"/>
      <c r="IQ158" s="230"/>
      <c r="IR158" s="230"/>
      <c r="IS158" s="230"/>
      <c r="IT158" s="230"/>
      <c r="IU158" s="230"/>
      <c r="IV158" s="230"/>
    </row>
    <row r="159" spans="1:256" ht="15.75" customHeight="1" x14ac:dyDescent="0.2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  <c r="AG159" s="230"/>
      <c r="AH159" s="230"/>
      <c r="AI159" s="230"/>
      <c r="AJ159" s="230"/>
      <c r="AK159" s="230"/>
      <c r="AL159" s="230"/>
      <c r="AM159" s="230"/>
      <c r="AN159" s="230"/>
      <c r="AO159" s="230"/>
      <c r="AP159" s="230"/>
      <c r="AQ159" s="230"/>
      <c r="AR159" s="230"/>
      <c r="AS159" s="230"/>
      <c r="AT159" s="230"/>
      <c r="AU159" s="230"/>
      <c r="AV159" s="230"/>
      <c r="AW159" s="230"/>
      <c r="AX159" s="230"/>
      <c r="AY159" s="230"/>
      <c r="AZ159" s="230"/>
      <c r="BA159" s="230"/>
      <c r="BB159" s="230"/>
      <c r="BC159" s="230"/>
      <c r="BD159" s="230"/>
      <c r="BE159" s="230"/>
      <c r="BF159" s="230"/>
      <c r="BG159" s="230"/>
      <c r="BH159" s="230"/>
      <c r="BI159" s="230"/>
      <c r="BJ159" s="230"/>
      <c r="BK159" s="230"/>
      <c r="BL159" s="230"/>
      <c r="BM159" s="230"/>
      <c r="BN159" s="230"/>
      <c r="BO159" s="230"/>
      <c r="BP159" s="230"/>
      <c r="BQ159" s="230"/>
      <c r="BR159" s="230"/>
      <c r="BS159" s="230"/>
      <c r="BT159" s="230"/>
      <c r="BU159" s="230"/>
      <c r="BV159" s="230"/>
      <c r="BW159" s="230"/>
      <c r="BX159" s="230"/>
      <c r="BY159" s="230"/>
      <c r="BZ159" s="230"/>
      <c r="CA159" s="230"/>
      <c r="CB159" s="230"/>
      <c r="CC159" s="230"/>
      <c r="CD159" s="230"/>
      <c r="CE159" s="230"/>
      <c r="CF159" s="230"/>
      <c r="CG159" s="230"/>
      <c r="CH159" s="230"/>
      <c r="CI159" s="230"/>
      <c r="CJ159" s="230"/>
      <c r="CK159" s="230"/>
      <c r="CL159" s="230"/>
      <c r="CM159" s="230"/>
      <c r="CN159" s="230"/>
      <c r="CO159" s="230"/>
      <c r="CP159" s="230"/>
      <c r="CQ159" s="230"/>
      <c r="CR159" s="230"/>
      <c r="CS159" s="230"/>
      <c r="CT159" s="230"/>
      <c r="CU159" s="230"/>
      <c r="CV159" s="230"/>
      <c r="CW159" s="230"/>
      <c r="CX159" s="230"/>
      <c r="CY159" s="230"/>
      <c r="CZ159" s="230"/>
      <c r="DA159" s="230"/>
      <c r="DB159" s="230"/>
      <c r="DC159" s="230"/>
      <c r="DD159" s="230"/>
      <c r="DE159" s="230"/>
      <c r="DF159" s="230"/>
      <c r="DG159" s="230"/>
      <c r="DH159" s="230"/>
      <c r="DI159" s="230"/>
      <c r="DJ159" s="230"/>
      <c r="DK159" s="230"/>
      <c r="DL159" s="230"/>
      <c r="DM159" s="230"/>
      <c r="DN159" s="230"/>
      <c r="DO159" s="230"/>
      <c r="DP159" s="230"/>
      <c r="DQ159" s="230"/>
      <c r="DR159" s="230"/>
      <c r="DS159" s="230"/>
      <c r="DT159" s="230"/>
      <c r="DU159" s="230"/>
      <c r="DV159" s="230"/>
      <c r="DW159" s="230"/>
      <c r="DX159" s="230"/>
      <c r="DY159" s="230"/>
      <c r="DZ159" s="230"/>
      <c r="EA159" s="230"/>
      <c r="EB159" s="230"/>
      <c r="EC159" s="230"/>
      <c r="ED159" s="230"/>
      <c r="EE159" s="230"/>
      <c r="EF159" s="230"/>
      <c r="EG159" s="230"/>
      <c r="EH159" s="230"/>
      <c r="EI159" s="230"/>
      <c r="EJ159" s="230"/>
      <c r="EK159" s="230"/>
      <c r="EL159" s="230"/>
      <c r="EM159" s="230"/>
      <c r="EN159" s="230"/>
      <c r="EO159" s="230"/>
      <c r="EP159" s="230"/>
      <c r="EQ159" s="230"/>
      <c r="ER159" s="230"/>
      <c r="ES159" s="230"/>
      <c r="ET159" s="230"/>
      <c r="EU159" s="230"/>
      <c r="EV159" s="230"/>
      <c r="EW159" s="230"/>
      <c r="EX159" s="230"/>
      <c r="EY159" s="230"/>
      <c r="EZ159" s="230"/>
      <c r="FA159" s="230"/>
      <c r="FB159" s="230"/>
      <c r="FC159" s="230"/>
      <c r="FD159" s="230"/>
      <c r="FE159" s="230"/>
      <c r="FF159" s="230"/>
      <c r="FG159" s="230"/>
      <c r="FH159" s="230"/>
      <c r="FI159" s="230"/>
      <c r="FJ159" s="230"/>
      <c r="FK159" s="230"/>
      <c r="FL159" s="230"/>
      <c r="FM159" s="230"/>
      <c r="FN159" s="230"/>
      <c r="FO159" s="230"/>
      <c r="FP159" s="230"/>
      <c r="FQ159" s="230"/>
      <c r="FR159" s="230"/>
      <c r="FS159" s="230"/>
      <c r="FT159" s="230"/>
      <c r="FU159" s="230"/>
      <c r="FV159" s="230"/>
      <c r="FW159" s="230"/>
      <c r="FX159" s="230"/>
      <c r="FY159" s="230"/>
      <c r="FZ159" s="230"/>
      <c r="GA159" s="230"/>
      <c r="GB159" s="230"/>
      <c r="GC159" s="230"/>
      <c r="GD159" s="230"/>
      <c r="GE159" s="230"/>
      <c r="GF159" s="230"/>
      <c r="GG159" s="230"/>
      <c r="GH159" s="230"/>
      <c r="GI159" s="230"/>
      <c r="GJ159" s="230"/>
      <c r="GK159" s="230"/>
      <c r="GL159" s="230"/>
      <c r="GM159" s="230"/>
      <c r="GN159" s="230"/>
      <c r="GO159" s="230"/>
      <c r="GP159" s="230"/>
      <c r="GQ159" s="230"/>
      <c r="GR159" s="230"/>
      <c r="GS159" s="230"/>
      <c r="GT159" s="230"/>
      <c r="GU159" s="230"/>
      <c r="GV159" s="230"/>
      <c r="GW159" s="230"/>
      <c r="GX159" s="230"/>
      <c r="GY159" s="230"/>
      <c r="GZ159" s="230"/>
      <c r="HA159" s="230"/>
      <c r="HB159" s="230"/>
      <c r="HC159" s="230"/>
      <c r="HD159" s="230"/>
      <c r="HE159" s="230"/>
      <c r="HF159" s="230"/>
      <c r="HG159" s="230"/>
      <c r="HH159" s="230"/>
      <c r="HI159" s="230"/>
      <c r="HJ159" s="230"/>
      <c r="HK159" s="230"/>
      <c r="HL159" s="230"/>
      <c r="HM159" s="230"/>
      <c r="HN159" s="230"/>
      <c r="HO159" s="230"/>
      <c r="HP159" s="230"/>
      <c r="HQ159" s="230"/>
      <c r="HR159" s="230"/>
      <c r="HS159" s="230"/>
      <c r="HT159" s="230"/>
      <c r="HU159" s="230"/>
      <c r="HV159" s="230"/>
      <c r="HW159" s="230"/>
      <c r="HX159" s="230"/>
      <c r="HY159" s="230"/>
      <c r="HZ159" s="230"/>
      <c r="IA159" s="230"/>
      <c r="IB159" s="230"/>
      <c r="IC159" s="230"/>
      <c r="ID159" s="230"/>
      <c r="IE159" s="230"/>
      <c r="IF159" s="230"/>
      <c r="IG159" s="230"/>
      <c r="IH159" s="230"/>
      <c r="II159" s="230"/>
      <c r="IJ159" s="230"/>
      <c r="IK159" s="230"/>
      <c r="IL159" s="230"/>
      <c r="IM159" s="230"/>
      <c r="IN159" s="230"/>
      <c r="IO159" s="230"/>
      <c r="IP159" s="230"/>
      <c r="IQ159" s="230"/>
      <c r="IR159" s="230"/>
      <c r="IS159" s="230"/>
      <c r="IT159" s="230"/>
      <c r="IU159" s="230"/>
      <c r="IV159" s="230"/>
    </row>
    <row r="160" spans="1:256" ht="15.75" customHeight="1" x14ac:dyDescent="0.2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0"/>
      <c r="AK160" s="230"/>
      <c r="AL160" s="230"/>
      <c r="AM160" s="230"/>
      <c r="AN160" s="230"/>
      <c r="AO160" s="230"/>
      <c r="AP160" s="230"/>
      <c r="AQ160" s="230"/>
      <c r="AR160" s="230"/>
      <c r="AS160" s="230"/>
      <c r="AT160" s="230"/>
      <c r="AU160" s="230"/>
      <c r="AV160" s="230"/>
      <c r="AW160" s="230"/>
      <c r="AX160" s="230"/>
      <c r="AY160" s="230"/>
      <c r="AZ160" s="230"/>
      <c r="BA160" s="230"/>
      <c r="BB160" s="230"/>
      <c r="BC160" s="230"/>
      <c r="BD160" s="230"/>
      <c r="BE160" s="230"/>
      <c r="BF160" s="230"/>
      <c r="BG160" s="230"/>
      <c r="BH160" s="230"/>
      <c r="BI160" s="230"/>
      <c r="BJ160" s="230"/>
      <c r="BK160" s="230"/>
      <c r="BL160" s="230"/>
      <c r="BM160" s="230"/>
      <c r="BN160" s="230"/>
      <c r="BO160" s="230"/>
      <c r="BP160" s="230"/>
      <c r="BQ160" s="230"/>
      <c r="BR160" s="230"/>
      <c r="BS160" s="230"/>
      <c r="BT160" s="230"/>
      <c r="BU160" s="230"/>
      <c r="BV160" s="230"/>
      <c r="BW160" s="230"/>
      <c r="BX160" s="230"/>
      <c r="BY160" s="230"/>
      <c r="BZ160" s="230"/>
      <c r="CA160" s="230"/>
      <c r="CB160" s="230"/>
      <c r="CC160" s="230"/>
      <c r="CD160" s="230"/>
      <c r="CE160" s="230"/>
      <c r="CF160" s="230"/>
      <c r="CG160" s="230"/>
      <c r="CH160" s="230"/>
      <c r="CI160" s="230"/>
      <c r="CJ160" s="230"/>
      <c r="CK160" s="230"/>
      <c r="CL160" s="230"/>
      <c r="CM160" s="230"/>
      <c r="CN160" s="230"/>
      <c r="CO160" s="230"/>
      <c r="CP160" s="230"/>
      <c r="CQ160" s="230"/>
      <c r="CR160" s="230"/>
      <c r="CS160" s="230"/>
      <c r="CT160" s="230"/>
      <c r="CU160" s="230"/>
      <c r="CV160" s="230"/>
      <c r="CW160" s="230"/>
      <c r="CX160" s="230"/>
      <c r="CY160" s="230"/>
      <c r="CZ160" s="230"/>
      <c r="DA160" s="230"/>
      <c r="DB160" s="230"/>
      <c r="DC160" s="230"/>
      <c r="DD160" s="230"/>
      <c r="DE160" s="230"/>
      <c r="DF160" s="230"/>
      <c r="DG160" s="230"/>
      <c r="DH160" s="230"/>
      <c r="DI160" s="230"/>
      <c r="DJ160" s="230"/>
      <c r="DK160" s="230"/>
      <c r="DL160" s="230"/>
      <c r="DM160" s="230"/>
      <c r="DN160" s="230"/>
      <c r="DO160" s="230"/>
      <c r="DP160" s="230"/>
      <c r="DQ160" s="230"/>
      <c r="DR160" s="230"/>
      <c r="DS160" s="230"/>
      <c r="DT160" s="230"/>
      <c r="DU160" s="230"/>
      <c r="DV160" s="230"/>
      <c r="DW160" s="230"/>
      <c r="DX160" s="230"/>
      <c r="DY160" s="230"/>
      <c r="DZ160" s="230"/>
      <c r="EA160" s="230"/>
      <c r="EB160" s="230"/>
      <c r="EC160" s="230"/>
      <c r="ED160" s="230"/>
      <c r="EE160" s="230"/>
      <c r="EF160" s="230"/>
      <c r="EG160" s="230"/>
      <c r="EH160" s="230"/>
      <c r="EI160" s="230"/>
      <c r="EJ160" s="230"/>
      <c r="EK160" s="230"/>
      <c r="EL160" s="230"/>
      <c r="EM160" s="230"/>
      <c r="EN160" s="230"/>
      <c r="EO160" s="230"/>
      <c r="EP160" s="230"/>
      <c r="EQ160" s="230"/>
      <c r="ER160" s="230"/>
      <c r="ES160" s="230"/>
      <c r="ET160" s="230"/>
      <c r="EU160" s="230"/>
      <c r="EV160" s="230"/>
      <c r="EW160" s="230"/>
      <c r="EX160" s="230"/>
      <c r="EY160" s="230"/>
      <c r="EZ160" s="230"/>
      <c r="FA160" s="230"/>
      <c r="FB160" s="230"/>
      <c r="FC160" s="230"/>
      <c r="FD160" s="230"/>
      <c r="FE160" s="230"/>
      <c r="FF160" s="230"/>
      <c r="FG160" s="230"/>
      <c r="FH160" s="230"/>
      <c r="FI160" s="230"/>
      <c r="FJ160" s="230"/>
      <c r="FK160" s="230"/>
      <c r="FL160" s="230"/>
      <c r="FM160" s="230"/>
      <c r="FN160" s="230"/>
      <c r="FO160" s="230"/>
      <c r="FP160" s="230"/>
      <c r="FQ160" s="230"/>
      <c r="FR160" s="230"/>
      <c r="FS160" s="230"/>
      <c r="FT160" s="230"/>
      <c r="FU160" s="230"/>
      <c r="FV160" s="230"/>
      <c r="FW160" s="230"/>
      <c r="FX160" s="230"/>
      <c r="FY160" s="230"/>
      <c r="FZ160" s="230"/>
      <c r="GA160" s="230"/>
      <c r="GB160" s="230"/>
      <c r="GC160" s="230"/>
      <c r="GD160" s="230"/>
      <c r="GE160" s="230"/>
      <c r="GF160" s="230"/>
      <c r="GG160" s="230"/>
      <c r="GH160" s="230"/>
      <c r="GI160" s="230"/>
      <c r="GJ160" s="230"/>
      <c r="GK160" s="230"/>
      <c r="GL160" s="230"/>
      <c r="GM160" s="230"/>
      <c r="GN160" s="230"/>
      <c r="GO160" s="230"/>
      <c r="GP160" s="230"/>
      <c r="GQ160" s="230"/>
      <c r="GR160" s="230"/>
      <c r="GS160" s="230"/>
      <c r="GT160" s="230"/>
      <c r="GU160" s="230"/>
      <c r="GV160" s="230"/>
      <c r="GW160" s="230"/>
      <c r="GX160" s="230"/>
      <c r="GY160" s="230"/>
      <c r="GZ160" s="230"/>
      <c r="HA160" s="230"/>
      <c r="HB160" s="230"/>
      <c r="HC160" s="230"/>
      <c r="HD160" s="230"/>
      <c r="HE160" s="230"/>
      <c r="HF160" s="230"/>
      <c r="HG160" s="230"/>
      <c r="HH160" s="230"/>
      <c r="HI160" s="230"/>
      <c r="HJ160" s="230"/>
      <c r="HK160" s="230"/>
      <c r="HL160" s="230"/>
      <c r="HM160" s="230"/>
      <c r="HN160" s="230"/>
      <c r="HO160" s="230"/>
      <c r="HP160" s="230"/>
      <c r="HQ160" s="230"/>
      <c r="HR160" s="230"/>
      <c r="HS160" s="230"/>
      <c r="HT160" s="230"/>
      <c r="HU160" s="230"/>
      <c r="HV160" s="230"/>
      <c r="HW160" s="230"/>
      <c r="HX160" s="230"/>
      <c r="HY160" s="230"/>
      <c r="HZ160" s="230"/>
      <c r="IA160" s="230"/>
      <c r="IB160" s="230"/>
      <c r="IC160" s="230"/>
      <c r="ID160" s="230"/>
      <c r="IE160" s="230"/>
      <c r="IF160" s="230"/>
      <c r="IG160" s="230"/>
      <c r="IH160" s="230"/>
      <c r="II160" s="230"/>
      <c r="IJ160" s="230"/>
      <c r="IK160" s="230"/>
      <c r="IL160" s="230"/>
      <c r="IM160" s="230"/>
      <c r="IN160" s="230"/>
      <c r="IO160" s="230"/>
      <c r="IP160" s="230"/>
      <c r="IQ160" s="230"/>
      <c r="IR160" s="230"/>
      <c r="IS160" s="230"/>
      <c r="IT160" s="230"/>
      <c r="IU160" s="230"/>
      <c r="IV160" s="230"/>
    </row>
    <row r="161" spans="1:256" ht="15.75" customHeight="1" x14ac:dyDescent="0.2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0"/>
      <c r="AN161" s="230"/>
      <c r="AO161" s="230"/>
      <c r="AP161" s="230"/>
      <c r="AQ161" s="230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230"/>
      <c r="BD161" s="230"/>
      <c r="BE161" s="230"/>
      <c r="BF161" s="230"/>
      <c r="BG161" s="230"/>
      <c r="BH161" s="230"/>
      <c r="BI161" s="230"/>
      <c r="BJ161" s="230"/>
      <c r="BK161" s="230"/>
      <c r="BL161" s="230"/>
      <c r="BM161" s="230"/>
      <c r="BN161" s="230"/>
      <c r="BO161" s="230"/>
      <c r="BP161" s="230"/>
      <c r="BQ161" s="230"/>
      <c r="BR161" s="230"/>
      <c r="BS161" s="230"/>
      <c r="BT161" s="230"/>
      <c r="BU161" s="230"/>
      <c r="BV161" s="230"/>
      <c r="BW161" s="230"/>
      <c r="BX161" s="230"/>
      <c r="BY161" s="230"/>
      <c r="BZ161" s="230"/>
      <c r="CA161" s="230"/>
      <c r="CB161" s="230"/>
      <c r="CC161" s="230"/>
      <c r="CD161" s="230"/>
      <c r="CE161" s="230"/>
      <c r="CF161" s="230"/>
      <c r="CG161" s="230"/>
      <c r="CH161" s="230"/>
      <c r="CI161" s="230"/>
      <c r="CJ161" s="230"/>
      <c r="CK161" s="230"/>
      <c r="CL161" s="230"/>
      <c r="CM161" s="230"/>
      <c r="CN161" s="230"/>
      <c r="CO161" s="230"/>
      <c r="CP161" s="230"/>
      <c r="CQ161" s="230"/>
      <c r="CR161" s="230"/>
      <c r="CS161" s="230"/>
      <c r="CT161" s="230"/>
      <c r="CU161" s="230"/>
      <c r="CV161" s="230"/>
      <c r="CW161" s="230"/>
      <c r="CX161" s="230"/>
      <c r="CY161" s="230"/>
      <c r="CZ161" s="230"/>
      <c r="DA161" s="230"/>
      <c r="DB161" s="230"/>
      <c r="DC161" s="230"/>
      <c r="DD161" s="230"/>
      <c r="DE161" s="230"/>
      <c r="DF161" s="230"/>
      <c r="DG161" s="230"/>
      <c r="DH161" s="230"/>
      <c r="DI161" s="230"/>
      <c r="DJ161" s="230"/>
      <c r="DK161" s="230"/>
      <c r="DL161" s="230"/>
      <c r="DM161" s="230"/>
      <c r="DN161" s="230"/>
      <c r="DO161" s="230"/>
      <c r="DP161" s="230"/>
      <c r="DQ161" s="230"/>
      <c r="DR161" s="230"/>
      <c r="DS161" s="230"/>
      <c r="DT161" s="230"/>
      <c r="DU161" s="230"/>
      <c r="DV161" s="230"/>
      <c r="DW161" s="230"/>
      <c r="DX161" s="230"/>
      <c r="DY161" s="230"/>
      <c r="DZ161" s="230"/>
      <c r="EA161" s="230"/>
      <c r="EB161" s="230"/>
      <c r="EC161" s="230"/>
      <c r="ED161" s="230"/>
      <c r="EE161" s="230"/>
      <c r="EF161" s="230"/>
      <c r="EG161" s="230"/>
      <c r="EH161" s="230"/>
      <c r="EI161" s="230"/>
      <c r="EJ161" s="230"/>
      <c r="EK161" s="230"/>
      <c r="EL161" s="230"/>
      <c r="EM161" s="230"/>
      <c r="EN161" s="230"/>
      <c r="EO161" s="230"/>
      <c r="EP161" s="230"/>
      <c r="EQ161" s="230"/>
      <c r="ER161" s="230"/>
      <c r="ES161" s="230"/>
      <c r="ET161" s="230"/>
      <c r="EU161" s="230"/>
      <c r="EV161" s="230"/>
      <c r="EW161" s="230"/>
      <c r="EX161" s="230"/>
      <c r="EY161" s="230"/>
      <c r="EZ161" s="230"/>
      <c r="FA161" s="230"/>
      <c r="FB161" s="230"/>
      <c r="FC161" s="230"/>
      <c r="FD161" s="230"/>
      <c r="FE161" s="230"/>
      <c r="FF161" s="230"/>
      <c r="FG161" s="230"/>
      <c r="FH161" s="230"/>
      <c r="FI161" s="230"/>
      <c r="FJ161" s="230"/>
      <c r="FK161" s="230"/>
      <c r="FL161" s="230"/>
      <c r="FM161" s="230"/>
      <c r="FN161" s="230"/>
      <c r="FO161" s="230"/>
      <c r="FP161" s="230"/>
      <c r="FQ161" s="230"/>
      <c r="FR161" s="230"/>
      <c r="FS161" s="230"/>
      <c r="FT161" s="230"/>
      <c r="FU161" s="230"/>
      <c r="FV161" s="230"/>
      <c r="FW161" s="230"/>
      <c r="FX161" s="230"/>
      <c r="FY161" s="230"/>
      <c r="FZ161" s="230"/>
      <c r="GA161" s="230"/>
      <c r="GB161" s="230"/>
      <c r="GC161" s="230"/>
      <c r="GD161" s="230"/>
      <c r="GE161" s="230"/>
      <c r="GF161" s="230"/>
      <c r="GG161" s="230"/>
      <c r="GH161" s="230"/>
      <c r="GI161" s="230"/>
      <c r="GJ161" s="230"/>
      <c r="GK161" s="230"/>
      <c r="GL161" s="230"/>
      <c r="GM161" s="230"/>
      <c r="GN161" s="230"/>
      <c r="GO161" s="230"/>
      <c r="GP161" s="230"/>
      <c r="GQ161" s="230"/>
      <c r="GR161" s="230"/>
      <c r="GS161" s="230"/>
      <c r="GT161" s="230"/>
      <c r="GU161" s="230"/>
      <c r="GV161" s="230"/>
      <c r="GW161" s="230"/>
      <c r="GX161" s="230"/>
      <c r="GY161" s="230"/>
      <c r="GZ161" s="230"/>
      <c r="HA161" s="230"/>
      <c r="HB161" s="230"/>
      <c r="HC161" s="230"/>
      <c r="HD161" s="230"/>
      <c r="HE161" s="230"/>
      <c r="HF161" s="230"/>
      <c r="HG161" s="230"/>
      <c r="HH161" s="230"/>
      <c r="HI161" s="230"/>
      <c r="HJ161" s="230"/>
      <c r="HK161" s="230"/>
      <c r="HL161" s="230"/>
      <c r="HM161" s="230"/>
      <c r="HN161" s="230"/>
      <c r="HO161" s="230"/>
      <c r="HP161" s="230"/>
      <c r="HQ161" s="230"/>
      <c r="HR161" s="230"/>
      <c r="HS161" s="230"/>
      <c r="HT161" s="230"/>
      <c r="HU161" s="230"/>
      <c r="HV161" s="230"/>
      <c r="HW161" s="230"/>
      <c r="HX161" s="230"/>
      <c r="HY161" s="230"/>
      <c r="HZ161" s="230"/>
      <c r="IA161" s="230"/>
      <c r="IB161" s="230"/>
      <c r="IC161" s="230"/>
      <c r="ID161" s="230"/>
      <c r="IE161" s="230"/>
      <c r="IF161" s="230"/>
      <c r="IG161" s="230"/>
      <c r="IH161" s="230"/>
      <c r="II161" s="230"/>
      <c r="IJ161" s="230"/>
      <c r="IK161" s="230"/>
      <c r="IL161" s="230"/>
      <c r="IM161" s="230"/>
      <c r="IN161" s="230"/>
      <c r="IO161" s="230"/>
      <c r="IP161" s="230"/>
      <c r="IQ161" s="230"/>
      <c r="IR161" s="230"/>
      <c r="IS161" s="230"/>
      <c r="IT161" s="230"/>
      <c r="IU161" s="230"/>
      <c r="IV161" s="230"/>
    </row>
    <row r="162" spans="1:256" ht="15.75" customHeight="1" x14ac:dyDescent="0.2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  <c r="AG162" s="230"/>
      <c r="AH162" s="230"/>
      <c r="AI162" s="230"/>
      <c r="AJ162" s="230"/>
      <c r="AK162" s="230"/>
      <c r="AL162" s="230"/>
      <c r="AM162" s="230"/>
      <c r="AN162" s="230"/>
      <c r="AO162" s="230"/>
      <c r="AP162" s="230"/>
      <c r="AQ162" s="230"/>
      <c r="AR162" s="230"/>
      <c r="AS162" s="230"/>
      <c r="AT162" s="230"/>
      <c r="AU162" s="230"/>
      <c r="AV162" s="230"/>
      <c r="AW162" s="230"/>
      <c r="AX162" s="230"/>
      <c r="AY162" s="230"/>
      <c r="AZ162" s="230"/>
      <c r="BA162" s="230"/>
      <c r="BB162" s="230"/>
      <c r="BC162" s="230"/>
      <c r="BD162" s="230"/>
      <c r="BE162" s="230"/>
      <c r="BF162" s="230"/>
      <c r="BG162" s="230"/>
      <c r="BH162" s="230"/>
      <c r="BI162" s="230"/>
      <c r="BJ162" s="230"/>
      <c r="BK162" s="230"/>
      <c r="BL162" s="230"/>
      <c r="BM162" s="230"/>
      <c r="BN162" s="230"/>
      <c r="BO162" s="230"/>
      <c r="BP162" s="230"/>
      <c r="BQ162" s="230"/>
      <c r="BR162" s="230"/>
      <c r="BS162" s="230"/>
      <c r="BT162" s="230"/>
      <c r="BU162" s="230"/>
      <c r="BV162" s="230"/>
      <c r="BW162" s="230"/>
      <c r="BX162" s="230"/>
      <c r="BY162" s="230"/>
      <c r="BZ162" s="230"/>
      <c r="CA162" s="230"/>
      <c r="CB162" s="230"/>
      <c r="CC162" s="230"/>
      <c r="CD162" s="230"/>
      <c r="CE162" s="230"/>
      <c r="CF162" s="230"/>
      <c r="CG162" s="230"/>
      <c r="CH162" s="230"/>
      <c r="CI162" s="230"/>
      <c r="CJ162" s="230"/>
      <c r="CK162" s="230"/>
      <c r="CL162" s="230"/>
      <c r="CM162" s="230"/>
      <c r="CN162" s="230"/>
      <c r="CO162" s="230"/>
      <c r="CP162" s="230"/>
      <c r="CQ162" s="230"/>
      <c r="CR162" s="230"/>
      <c r="CS162" s="230"/>
      <c r="CT162" s="230"/>
      <c r="CU162" s="230"/>
      <c r="CV162" s="230"/>
      <c r="CW162" s="230"/>
      <c r="CX162" s="230"/>
      <c r="CY162" s="230"/>
      <c r="CZ162" s="230"/>
      <c r="DA162" s="230"/>
      <c r="DB162" s="230"/>
      <c r="DC162" s="230"/>
      <c r="DD162" s="230"/>
      <c r="DE162" s="230"/>
      <c r="DF162" s="230"/>
      <c r="DG162" s="230"/>
      <c r="DH162" s="230"/>
      <c r="DI162" s="230"/>
      <c r="DJ162" s="230"/>
      <c r="DK162" s="230"/>
      <c r="DL162" s="230"/>
      <c r="DM162" s="230"/>
      <c r="DN162" s="230"/>
      <c r="DO162" s="230"/>
      <c r="DP162" s="230"/>
      <c r="DQ162" s="230"/>
      <c r="DR162" s="230"/>
      <c r="DS162" s="230"/>
      <c r="DT162" s="230"/>
      <c r="DU162" s="230"/>
      <c r="DV162" s="230"/>
      <c r="DW162" s="230"/>
      <c r="DX162" s="230"/>
      <c r="DY162" s="230"/>
      <c r="DZ162" s="230"/>
      <c r="EA162" s="230"/>
      <c r="EB162" s="230"/>
      <c r="EC162" s="230"/>
      <c r="ED162" s="230"/>
      <c r="EE162" s="230"/>
      <c r="EF162" s="230"/>
      <c r="EG162" s="230"/>
      <c r="EH162" s="230"/>
      <c r="EI162" s="230"/>
      <c r="EJ162" s="230"/>
      <c r="EK162" s="230"/>
      <c r="EL162" s="230"/>
      <c r="EM162" s="230"/>
      <c r="EN162" s="230"/>
      <c r="EO162" s="230"/>
      <c r="EP162" s="230"/>
      <c r="EQ162" s="230"/>
      <c r="ER162" s="230"/>
      <c r="ES162" s="230"/>
      <c r="ET162" s="230"/>
      <c r="EU162" s="230"/>
      <c r="EV162" s="230"/>
      <c r="EW162" s="230"/>
      <c r="EX162" s="230"/>
      <c r="EY162" s="230"/>
      <c r="EZ162" s="230"/>
      <c r="FA162" s="230"/>
      <c r="FB162" s="230"/>
      <c r="FC162" s="230"/>
      <c r="FD162" s="230"/>
      <c r="FE162" s="230"/>
      <c r="FF162" s="230"/>
      <c r="FG162" s="230"/>
      <c r="FH162" s="230"/>
      <c r="FI162" s="230"/>
      <c r="FJ162" s="230"/>
      <c r="FK162" s="230"/>
      <c r="FL162" s="230"/>
      <c r="FM162" s="230"/>
      <c r="FN162" s="230"/>
      <c r="FO162" s="230"/>
      <c r="FP162" s="230"/>
      <c r="FQ162" s="230"/>
      <c r="FR162" s="230"/>
      <c r="FS162" s="230"/>
      <c r="FT162" s="230"/>
      <c r="FU162" s="230"/>
      <c r="FV162" s="230"/>
      <c r="FW162" s="230"/>
      <c r="FX162" s="230"/>
      <c r="FY162" s="230"/>
      <c r="FZ162" s="230"/>
      <c r="GA162" s="230"/>
      <c r="GB162" s="230"/>
      <c r="GC162" s="230"/>
      <c r="GD162" s="230"/>
      <c r="GE162" s="230"/>
      <c r="GF162" s="230"/>
      <c r="GG162" s="230"/>
      <c r="GH162" s="230"/>
      <c r="GI162" s="230"/>
      <c r="GJ162" s="230"/>
      <c r="GK162" s="230"/>
      <c r="GL162" s="230"/>
      <c r="GM162" s="230"/>
      <c r="GN162" s="230"/>
      <c r="GO162" s="230"/>
      <c r="GP162" s="230"/>
      <c r="GQ162" s="230"/>
      <c r="GR162" s="230"/>
      <c r="GS162" s="230"/>
      <c r="GT162" s="230"/>
      <c r="GU162" s="230"/>
      <c r="GV162" s="230"/>
      <c r="GW162" s="230"/>
      <c r="GX162" s="230"/>
      <c r="GY162" s="230"/>
      <c r="GZ162" s="230"/>
      <c r="HA162" s="230"/>
      <c r="HB162" s="230"/>
      <c r="HC162" s="230"/>
      <c r="HD162" s="230"/>
      <c r="HE162" s="230"/>
      <c r="HF162" s="230"/>
      <c r="HG162" s="230"/>
      <c r="HH162" s="230"/>
      <c r="HI162" s="230"/>
      <c r="HJ162" s="230"/>
      <c r="HK162" s="230"/>
      <c r="HL162" s="230"/>
      <c r="HM162" s="230"/>
      <c r="HN162" s="230"/>
      <c r="HO162" s="230"/>
      <c r="HP162" s="230"/>
      <c r="HQ162" s="230"/>
      <c r="HR162" s="230"/>
      <c r="HS162" s="230"/>
      <c r="HT162" s="230"/>
      <c r="HU162" s="230"/>
      <c r="HV162" s="230"/>
      <c r="HW162" s="230"/>
      <c r="HX162" s="230"/>
      <c r="HY162" s="230"/>
      <c r="HZ162" s="230"/>
      <c r="IA162" s="230"/>
      <c r="IB162" s="230"/>
      <c r="IC162" s="230"/>
      <c r="ID162" s="230"/>
      <c r="IE162" s="230"/>
      <c r="IF162" s="230"/>
      <c r="IG162" s="230"/>
      <c r="IH162" s="230"/>
      <c r="II162" s="230"/>
      <c r="IJ162" s="230"/>
      <c r="IK162" s="230"/>
      <c r="IL162" s="230"/>
      <c r="IM162" s="230"/>
      <c r="IN162" s="230"/>
      <c r="IO162" s="230"/>
      <c r="IP162" s="230"/>
      <c r="IQ162" s="230"/>
      <c r="IR162" s="230"/>
      <c r="IS162" s="230"/>
      <c r="IT162" s="230"/>
      <c r="IU162" s="230"/>
      <c r="IV162" s="230"/>
    </row>
    <row r="163" spans="1:256" ht="15.75" customHeight="1" x14ac:dyDescent="0.2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230"/>
      <c r="BR163" s="230"/>
      <c r="BS163" s="230"/>
      <c r="BT163" s="230"/>
      <c r="BU163" s="230"/>
      <c r="BV163" s="230"/>
      <c r="BW163" s="230"/>
      <c r="BX163" s="230"/>
      <c r="BY163" s="230"/>
      <c r="BZ163" s="230"/>
      <c r="CA163" s="230"/>
      <c r="CB163" s="230"/>
      <c r="CC163" s="230"/>
      <c r="CD163" s="230"/>
      <c r="CE163" s="230"/>
      <c r="CF163" s="230"/>
      <c r="CG163" s="230"/>
      <c r="CH163" s="230"/>
      <c r="CI163" s="230"/>
      <c r="CJ163" s="230"/>
      <c r="CK163" s="230"/>
      <c r="CL163" s="230"/>
      <c r="CM163" s="230"/>
      <c r="CN163" s="230"/>
      <c r="CO163" s="230"/>
      <c r="CP163" s="230"/>
      <c r="CQ163" s="230"/>
      <c r="CR163" s="230"/>
      <c r="CS163" s="230"/>
      <c r="CT163" s="230"/>
      <c r="CU163" s="230"/>
      <c r="CV163" s="230"/>
      <c r="CW163" s="230"/>
      <c r="CX163" s="230"/>
      <c r="CY163" s="230"/>
      <c r="CZ163" s="230"/>
      <c r="DA163" s="230"/>
      <c r="DB163" s="230"/>
      <c r="DC163" s="230"/>
      <c r="DD163" s="230"/>
      <c r="DE163" s="230"/>
      <c r="DF163" s="230"/>
      <c r="DG163" s="230"/>
      <c r="DH163" s="230"/>
      <c r="DI163" s="230"/>
      <c r="DJ163" s="230"/>
      <c r="DK163" s="230"/>
      <c r="DL163" s="230"/>
      <c r="DM163" s="230"/>
      <c r="DN163" s="230"/>
      <c r="DO163" s="230"/>
      <c r="DP163" s="230"/>
      <c r="DQ163" s="230"/>
      <c r="DR163" s="230"/>
      <c r="DS163" s="230"/>
      <c r="DT163" s="230"/>
      <c r="DU163" s="230"/>
      <c r="DV163" s="230"/>
      <c r="DW163" s="230"/>
      <c r="DX163" s="230"/>
      <c r="DY163" s="230"/>
      <c r="DZ163" s="230"/>
      <c r="EA163" s="230"/>
      <c r="EB163" s="230"/>
      <c r="EC163" s="230"/>
      <c r="ED163" s="230"/>
      <c r="EE163" s="230"/>
      <c r="EF163" s="230"/>
      <c r="EG163" s="230"/>
      <c r="EH163" s="230"/>
      <c r="EI163" s="230"/>
      <c r="EJ163" s="230"/>
      <c r="EK163" s="230"/>
      <c r="EL163" s="230"/>
      <c r="EM163" s="230"/>
      <c r="EN163" s="230"/>
      <c r="EO163" s="230"/>
      <c r="EP163" s="230"/>
      <c r="EQ163" s="230"/>
      <c r="ER163" s="230"/>
      <c r="ES163" s="230"/>
      <c r="ET163" s="230"/>
      <c r="EU163" s="230"/>
      <c r="EV163" s="230"/>
      <c r="EW163" s="230"/>
      <c r="EX163" s="230"/>
      <c r="EY163" s="230"/>
      <c r="EZ163" s="230"/>
      <c r="FA163" s="230"/>
      <c r="FB163" s="230"/>
      <c r="FC163" s="230"/>
      <c r="FD163" s="230"/>
      <c r="FE163" s="230"/>
      <c r="FF163" s="230"/>
      <c r="FG163" s="230"/>
      <c r="FH163" s="230"/>
      <c r="FI163" s="230"/>
      <c r="FJ163" s="230"/>
      <c r="FK163" s="230"/>
      <c r="FL163" s="230"/>
      <c r="FM163" s="230"/>
      <c r="FN163" s="230"/>
      <c r="FO163" s="230"/>
      <c r="FP163" s="230"/>
      <c r="FQ163" s="230"/>
      <c r="FR163" s="230"/>
      <c r="FS163" s="230"/>
      <c r="FT163" s="230"/>
      <c r="FU163" s="230"/>
      <c r="FV163" s="230"/>
      <c r="FW163" s="230"/>
      <c r="FX163" s="230"/>
      <c r="FY163" s="230"/>
      <c r="FZ163" s="230"/>
      <c r="GA163" s="230"/>
      <c r="GB163" s="230"/>
      <c r="GC163" s="230"/>
      <c r="GD163" s="230"/>
      <c r="GE163" s="230"/>
      <c r="GF163" s="230"/>
      <c r="GG163" s="230"/>
      <c r="GH163" s="230"/>
      <c r="GI163" s="230"/>
      <c r="GJ163" s="230"/>
      <c r="GK163" s="230"/>
      <c r="GL163" s="230"/>
      <c r="GM163" s="230"/>
      <c r="GN163" s="230"/>
      <c r="GO163" s="230"/>
      <c r="GP163" s="230"/>
      <c r="GQ163" s="230"/>
      <c r="GR163" s="230"/>
      <c r="GS163" s="230"/>
      <c r="GT163" s="230"/>
      <c r="GU163" s="230"/>
      <c r="GV163" s="230"/>
      <c r="GW163" s="230"/>
      <c r="GX163" s="230"/>
      <c r="GY163" s="230"/>
      <c r="GZ163" s="230"/>
      <c r="HA163" s="230"/>
      <c r="HB163" s="230"/>
      <c r="HC163" s="230"/>
      <c r="HD163" s="230"/>
      <c r="HE163" s="230"/>
      <c r="HF163" s="230"/>
      <c r="HG163" s="230"/>
      <c r="HH163" s="230"/>
      <c r="HI163" s="230"/>
      <c r="HJ163" s="230"/>
      <c r="HK163" s="230"/>
      <c r="HL163" s="230"/>
      <c r="HM163" s="230"/>
      <c r="HN163" s="230"/>
      <c r="HO163" s="230"/>
      <c r="HP163" s="230"/>
      <c r="HQ163" s="230"/>
      <c r="HR163" s="230"/>
      <c r="HS163" s="230"/>
      <c r="HT163" s="230"/>
      <c r="HU163" s="230"/>
      <c r="HV163" s="230"/>
      <c r="HW163" s="230"/>
      <c r="HX163" s="230"/>
      <c r="HY163" s="230"/>
      <c r="HZ163" s="230"/>
      <c r="IA163" s="230"/>
      <c r="IB163" s="230"/>
      <c r="IC163" s="230"/>
      <c r="ID163" s="230"/>
      <c r="IE163" s="230"/>
      <c r="IF163" s="230"/>
      <c r="IG163" s="230"/>
      <c r="IH163" s="230"/>
      <c r="II163" s="230"/>
      <c r="IJ163" s="230"/>
      <c r="IK163" s="230"/>
      <c r="IL163" s="230"/>
      <c r="IM163" s="230"/>
      <c r="IN163" s="230"/>
      <c r="IO163" s="230"/>
      <c r="IP163" s="230"/>
      <c r="IQ163" s="230"/>
      <c r="IR163" s="230"/>
      <c r="IS163" s="230"/>
      <c r="IT163" s="230"/>
      <c r="IU163" s="230"/>
      <c r="IV163" s="230"/>
    </row>
    <row r="164" spans="1:256" ht="15.75" customHeight="1" x14ac:dyDescent="0.2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  <c r="AH164" s="230"/>
      <c r="AI164" s="230"/>
      <c r="AJ164" s="230"/>
      <c r="AK164" s="230"/>
      <c r="AL164" s="230"/>
      <c r="AM164" s="230"/>
      <c r="AN164" s="230"/>
      <c r="AO164" s="230"/>
      <c r="AP164" s="230"/>
      <c r="AQ164" s="230"/>
      <c r="AR164" s="230"/>
      <c r="AS164" s="230"/>
      <c r="AT164" s="230"/>
      <c r="AU164" s="230"/>
      <c r="AV164" s="230"/>
      <c r="AW164" s="230"/>
      <c r="AX164" s="230"/>
      <c r="AY164" s="230"/>
      <c r="AZ164" s="230"/>
      <c r="BA164" s="230"/>
      <c r="BB164" s="230"/>
      <c r="BC164" s="230"/>
      <c r="BD164" s="230"/>
      <c r="BE164" s="230"/>
      <c r="BF164" s="230"/>
      <c r="BG164" s="230"/>
      <c r="BH164" s="230"/>
      <c r="BI164" s="230"/>
      <c r="BJ164" s="230"/>
      <c r="BK164" s="230"/>
      <c r="BL164" s="230"/>
      <c r="BM164" s="230"/>
      <c r="BN164" s="230"/>
      <c r="BO164" s="230"/>
      <c r="BP164" s="230"/>
      <c r="BQ164" s="230"/>
      <c r="BR164" s="230"/>
      <c r="BS164" s="230"/>
      <c r="BT164" s="230"/>
      <c r="BU164" s="230"/>
      <c r="BV164" s="230"/>
      <c r="BW164" s="230"/>
      <c r="BX164" s="230"/>
      <c r="BY164" s="230"/>
      <c r="BZ164" s="230"/>
      <c r="CA164" s="230"/>
      <c r="CB164" s="230"/>
      <c r="CC164" s="230"/>
      <c r="CD164" s="230"/>
      <c r="CE164" s="230"/>
      <c r="CF164" s="230"/>
      <c r="CG164" s="230"/>
      <c r="CH164" s="230"/>
      <c r="CI164" s="230"/>
      <c r="CJ164" s="230"/>
      <c r="CK164" s="230"/>
      <c r="CL164" s="230"/>
      <c r="CM164" s="230"/>
      <c r="CN164" s="230"/>
      <c r="CO164" s="230"/>
      <c r="CP164" s="230"/>
      <c r="CQ164" s="230"/>
      <c r="CR164" s="230"/>
      <c r="CS164" s="230"/>
      <c r="CT164" s="230"/>
      <c r="CU164" s="230"/>
      <c r="CV164" s="230"/>
      <c r="CW164" s="230"/>
      <c r="CX164" s="230"/>
      <c r="CY164" s="230"/>
      <c r="CZ164" s="230"/>
      <c r="DA164" s="230"/>
      <c r="DB164" s="230"/>
      <c r="DC164" s="230"/>
      <c r="DD164" s="230"/>
      <c r="DE164" s="230"/>
      <c r="DF164" s="230"/>
      <c r="DG164" s="230"/>
      <c r="DH164" s="230"/>
      <c r="DI164" s="230"/>
      <c r="DJ164" s="230"/>
      <c r="DK164" s="230"/>
      <c r="DL164" s="230"/>
      <c r="DM164" s="230"/>
      <c r="DN164" s="230"/>
      <c r="DO164" s="230"/>
      <c r="DP164" s="230"/>
      <c r="DQ164" s="230"/>
      <c r="DR164" s="230"/>
      <c r="DS164" s="230"/>
      <c r="DT164" s="230"/>
      <c r="DU164" s="230"/>
      <c r="DV164" s="230"/>
      <c r="DW164" s="230"/>
      <c r="DX164" s="230"/>
      <c r="DY164" s="230"/>
      <c r="DZ164" s="230"/>
      <c r="EA164" s="230"/>
      <c r="EB164" s="230"/>
      <c r="EC164" s="230"/>
      <c r="ED164" s="230"/>
      <c r="EE164" s="230"/>
      <c r="EF164" s="230"/>
      <c r="EG164" s="230"/>
      <c r="EH164" s="230"/>
      <c r="EI164" s="230"/>
      <c r="EJ164" s="230"/>
      <c r="EK164" s="230"/>
      <c r="EL164" s="230"/>
      <c r="EM164" s="230"/>
      <c r="EN164" s="230"/>
      <c r="EO164" s="230"/>
      <c r="EP164" s="230"/>
      <c r="EQ164" s="230"/>
      <c r="ER164" s="230"/>
      <c r="ES164" s="230"/>
      <c r="ET164" s="230"/>
      <c r="EU164" s="230"/>
      <c r="EV164" s="230"/>
      <c r="EW164" s="230"/>
      <c r="EX164" s="230"/>
      <c r="EY164" s="230"/>
      <c r="EZ164" s="230"/>
      <c r="FA164" s="230"/>
      <c r="FB164" s="230"/>
      <c r="FC164" s="230"/>
      <c r="FD164" s="230"/>
      <c r="FE164" s="230"/>
      <c r="FF164" s="230"/>
      <c r="FG164" s="230"/>
      <c r="FH164" s="230"/>
      <c r="FI164" s="230"/>
      <c r="FJ164" s="230"/>
      <c r="FK164" s="230"/>
      <c r="FL164" s="230"/>
      <c r="FM164" s="230"/>
      <c r="FN164" s="230"/>
      <c r="FO164" s="230"/>
      <c r="FP164" s="230"/>
      <c r="FQ164" s="230"/>
      <c r="FR164" s="230"/>
      <c r="FS164" s="230"/>
      <c r="FT164" s="230"/>
      <c r="FU164" s="230"/>
      <c r="FV164" s="230"/>
      <c r="FW164" s="230"/>
      <c r="FX164" s="230"/>
      <c r="FY164" s="230"/>
      <c r="FZ164" s="230"/>
      <c r="GA164" s="230"/>
      <c r="GB164" s="230"/>
      <c r="GC164" s="230"/>
      <c r="GD164" s="230"/>
      <c r="GE164" s="230"/>
      <c r="GF164" s="230"/>
      <c r="GG164" s="230"/>
      <c r="GH164" s="230"/>
      <c r="GI164" s="230"/>
      <c r="GJ164" s="230"/>
      <c r="GK164" s="230"/>
      <c r="GL164" s="230"/>
      <c r="GM164" s="230"/>
      <c r="GN164" s="230"/>
      <c r="GO164" s="230"/>
      <c r="GP164" s="230"/>
      <c r="GQ164" s="230"/>
      <c r="GR164" s="230"/>
      <c r="GS164" s="230"/>
      <c r="GT164" s="230"/>
      <c r="GU164" s="230"/>
      <c r="GV164" s="230"/>
      <c r="GW164" s="230"/>
      <c r="GX164" s="230"/>
      <c r="GY164" s="230"/>
      <c r="GZ164" s="230"/>
      <c r="HA164" s="230"/>
      <c r="HB164" s="230"/>
      <c r="HC164" s="230"/>
      <c r="HD164" s="230"/>
      <c r="HE164" s="230"/>
      <c r="HF164" s="230"/>
      <c r="HG164" s="230"/>
      <c r="HH164" s="230"/>
      <c r="HI164" s="230"/>
      <c r="HJ164" s="230"/>
      <c r="HK164" s="230"/>
      <c r="HL164" s="230"/>
      <c r="HM164" s="230"/>
      <c r="HN164" s="230"/>
      <c r="HO164" s="230"/>
      <c r="HP164" s="230"/>
      <c r="HQ164" s="230"/>
      <c r="HR164" s="230"/>
      <c r="HS164" s="230"/>
      <c r="HT164" s="230"/>
      <c r="HU164" s="230"/>
      <c r="HV164" s="230"/>
      <c r="HW164" s="230"/>
      <c r="HX164" s="230"/>
      <c r="HY164" s="230"/>
      <c r="HZ164" s="230"/>
      <c r="IA164" s="230"/>
      <c r="IB164" s="230"/>
      <c r="IC164" s="230"/>
      <c r="ID164" s="230"/>
      <c r="IE164" s="230"/>
      <c r="IF164" s="230"/>
      <c r="IG164" s="230"/>
      <c r="IH164" s="230"/>
      <c r="II164" s="230"/>
      <c r="IJ164" s="230"/>
      <c r="IK164" s="230"/>
      <c r="IL164" s="230"/>
      <c r="IM164" s="230"/>
      <c r="IN164" s="230"/>
      <c r="IO164" s="230"/>
      <c r="IP164" s="230"/>
      <c r="IQ164" s="230"/>
      <c r="IR164" s="230"/>
      <c r="IS164" s="230"/>
      <c r="IT164" s="230"/>
      <c r="IU164" s="230"/>
      <c r="IV164" s="230"/>
    </row>
    <row r="165" spans="1:256" ht="15.75" customHeight="1" x14ac:dyDescent="0.2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0"/>
      <c r="AY165" s="230"/>
      <c r="AZ165" s="230"/>
      <c r="BA165" s="230"/>
      <c r="BB165" s="230"/>
      <c r="BC165" s="230"/>
      <c r="BD165" s="230"/>
      <c r="BE165" s="230"/>
      <c r="BF165" s="230"/>
      <c r="BG165" s="230"/>
      <c r="BH165" s="230"/>
      <c r="BI165" s="230"/>
      <c r="BJ165" s="230"/>
      <c r="BK165" s="230"/>
      <c r="BL165" s="230"/>
      <c r="BM165" s="230"/>
      <c r="BN165" s="230"/>
      <c r="BO165" s="230"/>
      <c r="BP165" s="230"/>
      <c r="BQ165" s="230"/>
      <c r="BR165" s="230"/>
      <c r="BS165" s="230"/>
      <c r="BT165" s="230"/>
      <c r="BU165" s="230"/>
      <c r="BV165" s="230"/>
      <c r="BW165" s="230"/>
      <c r="BX165" s="230"/>
      <c r="BY165" s="230"/>
      <c r="BZ165" s="230"/>
      <c r="CA165" s="230"/>
      <c r="CB165" s="230"/>
      <c r="CC165" s="230"/>
      <c r="CD165" s="230"/>
      <c r="CE165" s="230"/>
      <c r="CF165" s="230"/>
      <c r="CG165" s="230"/>
      <c r="CH165" s="230"/>
      <c r="CI165" s="230"/>
      <c r="CJ165" s="230"/>
      <c r="CK165" s="230"/>
      <c r="CL165" s="230"/>
      <c r="CM165" s="230"/>
      <c r="CN165" s="230"/>
      <c r="CO165" s="230"/>
      <c r="CP165" s="230"/>
      <c r="CQ165" s="230"/>
      <c r="CR165" s="230"/>
      <c r="CS165" s="230"/>
      <c r="CT165" s="230"/>
      <c r="CU165" s="230"/>
      <c r="CV165" s="230"/>
      <c r="CW165" s="230"/>
      <c r="CX165" s="230"/>
      <c r="CY165" s="230"/>
      <c r="CZ165" s="230"/>
      <c r="DA165" s="230"/>
      <c r="DB165" s="230"/>
      <c r="DC165" s="230"/>
      <c r="DD165" s="230"/>
      <c r="DE165" s="230"/>
      <c r="DF165" s="230"/>
      <c r="DG165" s="230"/>
      <c r="DH165" s="230"/>
      <c r="DI165" s="230"/>
      <c r="DJ165" s="230"/>
      <c r="DK165" s="230"/>
      <c r="DL165" s="230"/>
      <c r="DM165" s="230"/>
      <c r="DN165" s="230"/>
      <c r="DO165" s="230"/>
      <c r="DP165" s="230"/>
      <c r="DQ165" s="230"/>
      <c r="DR165" s="230"/>
      <c r="DS165" s="230"/>
      <c r="DT165" s="230"/>
      <c r="DU165" s="230"/>
      <c r="DV165" s="230"/>
      <c r="DW165" s="230"/>
      <c r="DX165" s="230"/>
      <c r="DY165" s="230"/>
      <c r="DZ165" s="230"/>
      <c r="EA165" s="230"/>
      <c r="EB165" s="230"/>
      <c r="EC165" s="230"/>
      <c r="ED165" s="230"/>
      <c r="EE165" s="230"/>
      <c r="EF165" s="230"/>
      <c r="EG165" s="230"/>
      <c r="EH165" s="230"/>
      <c r="EI165" s="230"/>
      <c r="EJ165" s="230"/>
      <c r="EK165" s="230"/>
      <c r="EL165" s="230"/>
      <c r="EM165" s="230"/>
      <c r="EN165" s="230"/>
      <c r="EO165" s="230"/>
      <c r="EP165" s="230"/>
      <c r="EQ165" s="230"/>
      <c r="ER165" s="230"/>
      <c r="ES165" s="230"/>
      <c r="ET165" s="230"/>
      <c r="EU165" s="230"/>
      <c r="EV165" s="230"/>
      <c r="EW165" s="230"/>
      <c r="EX165" s="230"/>
      <c r="EY165" s="230"/>
      <c r="EZ165" s="230"/>
      <c r="FA165" s="230"/>
      <c r="FB165" s="230"/>
      <c r="FC165" s="230"/>
      <c r="FD165" s="230"/>
      <c r="FE165" s="230"/>
      <c r="FF165" s="230"/>
      <c r="FG165" s="230"/>
      <c r="FH165" s="230"/>
      <c r="FI165" s="230"/>
      <c r="FJ165" s="230"/>
      <c r="FK165" s="230"/>
      <c r="FL165" s="230"/>
      <c r="FM165" s="230"/>
      <c r="FN165" s="230"/>
      <c r="FO165" s="230"/>
      <c r="FP165" s="230"/>
      <c r="FQ165" s="230"/>
      <c r="FR165" s="230"/>
      <c r="FS165" s="230"/>
      <c r="FT165" s="230"/>
      <c r="FU165" s="230"/>
      <c r="FV165" s="230"/>
      <c r="FW165" s="230"/>
      <c r="FX165" s="230"/>
      <c r="FY165" s="230"/>
      <c r="FZ165" s="230"/>
      <c r="GA165" s="230"/>
      <c r="GB165" s="230"/>
      <c r="GC165" s="230"/>
      <c r="GD165" s="230"/>
      <c r="GE165" s="230"/>
      <c r="GF165" s="230"/>
      <c r="GG165" s="230"/>
      <c r="GH165" s="230"/>
      <c r="GI165" s="230"/>
      <c r="GJ165" s="230"/>
      <c r="GK165" s="230"/>
      <c r="GL165" s="230"/>
      <c r="GM165" s="230"/>
      <c r="GN165" s="230"/>
      <c r="GO165" s="230"/>
      <c r="GP165" s="230"/>
      <c r="GQ165" s="230"/>
      <c r="GR165" s="230"/>
      <c r="GS165" s="230"/>
      <c r="GT165" s="230"/>
      <c r="GU165" s="230"/>
      <c r="GV165" s="230"/>
      <c r="GW165" s="230"/>
      <c r="GX165" s="230"/>
      <c r="GY165" s="230"/>
      <c r="GZ165" s="230"/>
      <c r="HA165" s="230"/>
      <c r="HB165" s="230"/>
      <c r="HC165" s="230"/>
      <c r="HD165" s="230"/>
      <c r="HE165" s="230"/>
      <c r="HF165" s="230"/>
      <c r="HG165" s="230"/>
      <c r="HH165" s="230"/>
      <c r="HI165" s="230"/>
      <c r="HJ165" s="230"/>
      <c r="HK165" s="230"/>
      <c r="HL165" s="230"/>
      <c r="HM165" s="230"/>
      <c r="HN165" s="230"/>
      <c r="HO165" s="230"/>
      <c r="HP165" s="230"/>
      <c r="HQ165" s="230"/>
      <c r="HR165" s="230"/>
      <c r="HS165" s="230"/>
      <c r="HT165" s="230"/>
      <c r="HU165" s="230"/>
      <c r="HV165" s="230"/>
      <c r="HW165" s="230"/>
      <c r="HX165" s="230"/>
      <c r="HY165" s="230"/>
      <c r="HZ165" s="230"/>
      <c r="IA165" s="230"/>
      <c r="IB165" s="230"/>
      <c r="IC165" s="230"/>
      <c r="ID165" s="230"/>
      <c r="IE165" s="230"/>
      <c r="IF165" s="230"/>
      <c r="IG165" s="230"/>
      <c r="IH165" s="230"/>
      <c r="II165" s="230"/>
      <c r="IJ165" s="230"/>
      <c r="IK165" s="230"/>
      <c r="IL165" s="230"/>
      <c r="IM165" s="230"/>
      <c r="IN165" s="230"/>
      <c r="IO165" s="230"/>
      <c r="IP165" s="230"/>
      <c r="IQ165" s="230"/>
      <c r="IR165" s="230"/>
      <c r="IS165" s="230"/>
      <c r="IT165" s="230"/>
      <c r="IU165" s="230"/>
      <c r="IV165" s="230"/>
    </row>
    <row r="166" spans="1:256" ht="15.75" customHeight="1" x14ac:dyDescent="0.2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0"/>
      <c r="AY166" s="230"/>
      <c r="AZ166" s="230"/>
      <c r="BA166" s="230"/>
      <c r="BB166" s="230"/>
      <c r="BC166" s="230"/>
      <c r="BD166" s="230"/>
      <c r="BE166" s="230"/>
      <c r="BF166" s="230"/>
      <c r="BG166" s="230"/>
      <c r="BH166" s="230"/>
      <c r="BI166" s="230"/>
      <c r="BJ166" s="230"/>
      <c r="BK166" s="230"/>
      <c r="BL166" s="230"/>
      <c r="BM166" s="230"/>
      <c r="BN166" s="230"/>
      <c r="BO166" s="230"/>
      <c r="BP166" s="230"/>
      <c r="BQ166" s="230"/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0"/>
      <c r="CG166" s="230"/>
      <c r="CH166" s="230"/>
      <c r="CI166" s="230"/>
      <c r="CJ166" s="230"/>
      <c r="CK166" s="230"/>
      <c r="CL166" s="230"/>
      <c r="CM166" s="230"/>
      <c r="CN166" s="230"/>
      <c r="CO166" s="230"/>
      <c r="CP166" s="230"/>
      <c r="CQ166" s="230"/>
      <c r="CR166" s="230"/>
      <c r="CS166" s="230"/>
      <c r="CT166" s="230"/>
      <c r="CU166" s="230"/>
      <c r="CV166" s="230"/>
      <c r="CW166" s="230"/>
      <c r="CX166" s="230"/>
      <c r="CY166" s="230"/>
      <c r="CZ166" s="230"/>
      <c r="DA166" s="230"/>
      <c r="DB166" s="230"/>
      <c r="DC166" s="230"/>
      <c r="DD166" s="230"/>
      <c r="DE166" s="230"/>
      <c r="DF166" s="230"/>
      <c r="DG166" s="230"/>
      <c r="DH166" s="230"/>
      <c r="DI166" s="230"/>
      <c r="DJ166" s="230"/>
      <c r="DK166" s="230"/>
      <c r="DL166" s="230"/>
      <c r="DM166" s="230"/>
      <c r="DN166" s="230"/>
      <c r="DO166" s="230"/>
      <c r="DP166" s="230"/>
      <c r="DQ166" s="230"/>
      <c r="DR166" s="230"/>
      <c r="DS166" s="230"/>
      <c r="DT166" s="230"/>
      <c r="DU166" s="230"/>
      <c r="DV166" s="230"/>
      <c r="DW166" s="230"/>
      <c r="DX166" s="230"/>
      <c r="DY166" s="230"/>
      <c r="DZ166" s="230"/>
      <c r="EA166" s="230"/>
      <c r="EB166" s="230"/>
      <c r="EC166" s="230"/>
      <c r="ED166" s="230"/>
      <c r="EE166" s="230"/>
      <c r="EF166" s="230"/>
      <c r="EG166" s="230"/>
      <c r="EH166" s="230"/>
      <c r="EI166" s="230"/>
      <c r="EJ166" s="230"/>
      <c r="EK166" s="230"/>
      <c r="EL166" s="230"/>
      <c r="EM166" s="230"/>
      <c r="EN166" s="230"/>
      <c r="EO166" s="230"/>
      <c r="EP166" s="230"/>
      <c r="EQ166" s="230"/>
      <c r="ER166" s="230"/>
      <c r="ES166" s="230"/>
      <c r="ET166" s="230"/>
      <c r="EU166" s="230"/>
      <c r="EV166" s="230"/>
      <c r="EW166" s="230"/>
      <c r="EX166" s="230"/>
      <c r="EY166" s="230"/>
      <c r="EZ166" s="230"/>
      <c r="FA166" s="230"/>
      <c r="FB166" s="230"/>
      <c r="FC166" s="230"/>
      <c r="FD166" s="230"/>
      <c r="FE166" s="230"/>
      <c r="FF166" s="230"/>
      <c r="FG166" s="230"/>
      <c r="FH166" s="230"/>
      <c r="FI166" s="230"/>
      <c r="FJ166" s="230"/>
      <c r="FK166" s="230"/>
      <c r="FL166" s="230"/>
      <c r="FM166" s="230"/>
      <c r="FN166" s="230"/>
      <c r="FO166" s="230"/>
      <c r="FP166" s="230"/>
      <c r="FQ166" s="230"/>
      <c r="FR166" s="230"/>
      <c r="FS166" s="230"/>
      <c r="FT166" s="230"/>
      <c r="FU166" s="230"/>
      <c r="FV166" s="230"/>
      <c r="FW166" s="230"/>
      <c r="FX166" s="230"/>
      <c r="FY166" s="230"/>
      <c r="FZ166" s="230"/>
      <c r="GA166" s="230"/>
      <c r="GB166" s="230"/>
      <c r="GC166" s="230"/>
      <c r="GD166" s="230"/>
      <c r="GE166" s="230"/>
      <c r="GF166" s="230"/>
      <c r="GG166" s="230"/>
      <c r="GH166" s="230"/>
      <c r="GI166" s="230"/>
      <c r="GJ166" s="230"/>
      <c r="GK166" s="230"/>
      <c r="GL166" s="230"/>
      <c r="GM166" s="230"/>
      <c r="GN166" s="230"/>
      <c r="GO166" s="230"/>
      <c r="GP166" s="230"/>
      <c r="GQ166" s="230"/>
      <c r="GR166" s="230"/>
      <c r="GS166" s="230"/>
      <c r="GT166" s="230"/>
      <c r="GU166" s="230"/>
      <c r="GV166" s="230"/>
      <c r="GW166" s="230"/>
      <c r="GX166" s="230"/>
      <c r="GY166" s="230"/>
      <c r="GZ166" s="230"/>
      <c r="HA166" s="230"/>
      <c r="HB166" s="230"/>
      <c r="HC166" s="230"/>
      <c r="HD166" s="230"/>
      <c r="HE166" s="230"/>
      <c r="HF166" s="230"/>
      <c r="HG166" s="230"/>
      <c r="HH166" s="230"/>
      <c r="HI166" s="230"/>
      <c r="HJ166" s="230"/>
      <c r="HK166" s="230"/>
      <c r="HL166" s="230"/>
      <c r="HM166" s="230"/>
      <c r="HN166" s="230"/>
      <c r="HO166" s="230"/>
      <c r="HP166" s="230"/>
      <c r="HQ166" s="230"/>
      <c r="HR166" s="230"/>
      <c r="HS166" s="230"/>
      <c r="HT166" s="230"/>
      <c r="HU166" s="230"/>
      <c r="HV166" s="230"/>
      <c r="HW166" s="230"/>
      <c r="HX166" s="230"/>
      <c r="HY166" s="230"/>
      <c r="HZ166" s="230"/>
      <c r="IA166" s="230"/>
      <c r="IB166" s="230"/>
      <c r="IC166" s="230"/>
      <c r="ID166" s="230"/>
      <c r="IE166" s="230"/>
      <c r="IF166" s="230"/>
      <c r="IG166" s="230"/>
      <c r="IH166" s="230"/>
      <c r="II166" s="230"/>
      <c r="IJ166" s="230"/>
      <c r="IK166" s="230"/>
      <c r="IL166" s="230"/>
      <c r="IM166" s="230"/>
      <c r="IN166" s="230"/>
      <c r="IO166" s="230"/>
      <c r="IP166" s="230"/>
      <c r="IQ166" s="230"/>
      <c r="IR166" s="230"/>
      <c r="IS166" s="230"/>
      <c r="IT166" s="230"/>
      <c r="IU166" s="230"/>
      <c r="IV166" s="230"/>
    </row>
    <row r="167" spans="1:256" ht="15.75" customHeight="1" x14ac:dyDescent="0.2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/>
      <c r="AT167" s="230"/>
      <c r="AU167" s="230"/>
      <c r="AV167" s="230"/>
      <c r="AW167" s="230"/>
      <c r="AX167" s="230"/>
      <c r="AY167" s="230"/>
      <c r="AZ167" s="230"/>
      <c r="BA167" s="230"/>
      <c r="BB167" s="230"/>
      <c r="BC167" s="230"/>
      <c r="BD167" s="230"/>
      <c r="BE167" s="230"/>
      <c r="BF167" s="230"/>
      <c r="BG167" s="230"/>
      <c r="BH167" s="230"/>
      <c r="BI167" s="230"/>
      <c r="BJ167" s="230"/>
      <c r="BK167" s="230"/>
      <c r="BL167" s="230"/>
      <c r="BM167" s="230"/>
      <c r="BN167" s="230"/>
      <c r="BO167" s="230"/>
      <c r="BP167" s="230"/>
      <c r="BQ167" s="230"/>
      <c r="BR167" s="230"/>
      <c r="BS167" s="230"/>
      <c r="BT167" s="230"/>
      <c r="BU167" s="230"/>
      <c r="BV167" s="230"/>
      <c r="BW167" s="230"/>
      <c r="BX167" s="230"/>
      <c r="BY167" s="230"/>
      <c r="BZ167" s="230"/>
      <c r="CA167" s="230"/>
      <c r="CB167" s="230"/>
      <c r="CC167" s="230"/>
      <c r="CD167" s="230"/>
      <c r="CE167" s="230"/>
      <c r="CF167" s="230"/>
      <c r="CG167" s="230"/>
      <c r="CH167" s="230"/>
      <c r="CI167" s="230"/>
      <c r="CJ167" s="230"/>
      <c r="CK167" s="230"/>
      <c r="CL167" s="230"/>
      <c r="CM167" s="230"/>
      <c r="CN167" s="230"/>
      <c r="CO167" s="230"/>
      <c r="CP167" s="230"/>
      <c r="CQ167" s="230"/>
      <c r="CR167" s="230"/>
      <c r="CS167" s="230"/>
      <c r="CT167" s="230"/>
      <c r="CU167" s="230"/>
      <c r="CV167" s="230"/>
      <c r="CW167" s="230"/>
      <c r="CX167" s="230"/>
      <c r="CY167" s="230"/>
      <c r="CZ167" s="230"/>
      <c r="DA167" s="230"/>
      <c r="DB167" s="230"/>
      <c r="DC167" s="230"/>
      <c r="DD167" s="230"/>
      <c r="DE167" s="230"/>
      <c r="DF167" s="230"/>
      <c r="DG167" s="230"/>
      <c r="DH167" s="230"/>
      <c r="DI167" s="230"/>
      <c r="DJ167" s="230"/>
      <c r="DK167" s="230"/>
      <c r="DL167" s="230"/>
      <c r="DM167" s="230"/>
      <c r="DN167" s="230"/>
      <c r="DO167" s="230"/>
      <c r="DP167" s="230"/>
      <c r="DQ167" s="230"/>
      <c r="DR167" s="230"/>
      <c r="DS167" s="230"/>
      <c r="DT167" s="230"/>
      <c r="DU167" s="230"/>
      <c r="DV167" s="230"/>
      <c r="DW167" s="230"/>
      <c r="DX167" s="230"/>
      <c r="DY167" s="230"/>
      <c r="DZ167" s="230"/>
      <c r="EA167" s="230"/>
      <c r="EB167" s="230"/>
      <c r="EC167" s="230"/>
      <c r="ED167" s="230"/>
      <c r="EE167" s="230"/>
      <c r="EF167" s="230"/>
      <c r="EG167" s="230"/>
      <c r="EH167" s="230"/>
      <c r="EI167" s="230"/>
      <c r="EJ167" s="230"/>
      <c r="EK167" s="230"/>
      <c r="EL167" s="230"/>
      <c r="EM167" s="230"/>
      <c r="EN167" s="230"/>
      <c r="EO167" s="230"/>
      <c r="EP167" s="230"/>
      <c r="EQ167" s="230"/>
      <c r="ER167" s="230"/>
      <c r="ES167" s="230"/>
      <c r="ET167" s="230"/>
      <c r="EU167" s="230"/>
      <c r="EV167" s="230"/>
      <c r="EW167" s="230"/>
      <c r="EX167" s="230"/>
      <c r="EY167" s="230"/>
      <c r="EZ167" s="230"/>
      <c r="FA167" s="230"/>
      <c r="FB167" s="230"/>
      <c r="FC167" s="230"/>
      <c r="FD167" s="230"/>
      <c r="FE167" s="230"/>
      <c r="FF167" s="230"/>
      <c r="FG167" s="230"/>
      <c r="FH167" s="230"/>
      <c r="FI167" s="230"/>
      <c r="FJ167" s="230"/>
      <c r="FK167" s="230"/>
      <c r="FL167" s="230"/>
      <c r="FM167" s="230"/>
      <c r="FN167" s="230"/>
      <c r="FO167" s="230"/>
      <c r="FP167" s="230"/>
      <c r="FQ167" s="230"/>
      <c r="FR167" s="230"/>
      <c r="FS167" s="230"/>
      <c r="FT167" s="230"/>
      <c r="FU167" s="230"/>
      <c r="FV167" s="230"/>
      <c r="FW167" s="230"/>
      <c r="FX167" s="230"/>
      <c r="FY167" s="230"/>
      <c r="FZ167" s="230"/>
      <c r="GA167" s="230"/>
      <c r="GB167" s="230"/>
      <c r="GC167" s="230"/>
      <c r="GD167" s="230"/>
      <c r="GE167" s="230"/>
      <c r="GF167" s="230"/>
      <c r="GG167" s="230"/>
      <c r="GH167" s="230"/>
      <c r="GI167" s="230"/>
      <c r="GJ167" s="230"/>
      <c r="GK167" s="230"/>
      <c r="GL167" s="230"/>
      <c r="GM167" s="230"/>
      <c r="GN167" s="230"/>
      <c r="GO167" s="230"/>
      <c r="GP167" s="230"/>
      <c r="GQ167" s="230"/>
      <c r="GR167" s="230"/>
      <c r="GS167" s="230"/>
      <c r="GT167" s="230"/>
      <c r="GU167" s="230"/>
      <c r="GV167" s="230"/>
      <c r="GW167" s="230"/>
      <c r="GX167" s="230"/>
      <c r="GY167" s="230"/>
      <c r="GZ167" s="230"/>
      <c r="HA167" s="230"/>
      <c r="HB167" s="230"/>
      <c r="HC167" s="230"/>
      <c r="HD167" s="230"/>
      <c r="HE167" s="230"/>
      <c r="HF167" s="230"/>
      <c r="HG167" s="230"/>
      <c r="HH167" s="230"/>
      <c r="HI167" s="230"/>
      <c r="HJ167" s="230"/>
      <c r="HK167" s="230"/>
      <c r="HL167" s="230"/>
      <c r="HM167" s="230"/>
      <c r="HN167" s="230"/>
      <c r="HO167" s="230"/>
      <c r="HP167" s="230"/>
      <c r="HQ167" s="230"/>
      <c r="HR167" s="230"/>
      <c r="HS167" s="230"/>
      <c r="HT167" s="230"/>
      <c r="HU167" s="230"/>
      <c r="HV167" s="230"/>
      <c r="HW167" s="230"/>
      <c r="HX167" s="230"/>
      <c r="HY167" s="230"/>
      <c r="HZ167" s="230"/>
      <c r="IA167" s="230"/>
      <c r="IB167" s="230"/>
      <c r="IC167" s="230"/>
      <c r="ID167" s="230"/>
      <c r="IE167" s="230"/>
      <c r="IF167" s="230"/>
      <c r="IG167" s="230"/>
      <c r="IH167" s="230"/>
      <c r="II167" s="230"/>
      <c r="IJ167" s="230"/>
      <c r="IK167" s="230"/>
      <c r="IL167" s="230"/>
      <c r="IM167" s="230"/>
      <c r="IN167" s="230"/>
      <c r="IO167" s="230"/>
      <c r="IP167" s="230"/>
      <c r="IQ167" s="230"/>
      <c r="IR167" s="230"/>
      <c r="IS167" s="230"/>
      <c r="IT167" s="230"/>
      <c r="IU167" s="230"/>
      <c r="IV167" s="230"/>
    </row>
    <row r="168" spans="1:256" ht="15.75" customHeight="1" x14ac:dyDescent="0.2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U168" s="230"/>
      <c r="AV168" s="230"/>
      <c r="AW168" s="230"/>
      <c r="AX168" s="230"/>
      <c r="AY168" s="230"/>
      <c r="AZ168" s="230"/>
      <c r="BA168" s="230"/>
      <c r="BB168" s="230"/>
      <c r="BC168" s="230"/>
      <c r="BD168" s="230"/>
      <c r="BE168" s="230"/>
      <c r="BF168" s="230"/>
      <c r="BG168" s="230"/>
      <c r="BH168" s="230"/>
      <c r="BI168" s="230"/>
      <c r="BJ168" s="230"/>
      <c r="BK168" s="230"/>
      <c r="BL168" s="230"/>
      <c r="BM168" s="230"/>
      <c r="BN168" s="230"/>
      <c r="BO168" s="230"/>
      <c r="BP168" s="230"/>
      <c r="BQ168" s="230"/>
      <c r="BR168" s="230"/>
      <c r="BS168" s="230"/>
      <c r="BT168" s="230"/>
      <c r="BU168" s="230"/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0"/>
      <c r="CG168" s="230"/>
      <c r="CH168" s="230"/>
      <c r="CI168" s="230"/>
      <c r="CJ168" s="230"/>
      <c r="CK168" s="230"/>
      <c r="CL168" s="230"/>
      <c r="CM168" s="230"/>
      <c r="CN168" s="230"/>
      <c r="CO168" s="230"/>
      <c r="CP168" s="230"/>
      <c r="CQ168" s="230"/>
      <c r="CR168" s="230"/>
      <c r="CS168" s="230"/>
      <c r="CT168" s="230"/>
      <c r="CU168" s="230"/>
      <c r="CV168" s="230"/>
      <c r="CW168" s="230"/>
      <c r="CX168" s="230"/>
      <c r="CY168" s="230"/>
      <c r="CZ168" s="230"/>
      <c r="DA168" s="230"/>
      <c r="DB168" s="230"/>
      <c r="DC168" s="230"/>
      <c r="DD168" s="230"/>
      <c r="DE168" s="230"/>
      <c r="DF168" s="230"/>
      <c r="DG168" s="230"/>
      <c r="DH168" s="230"/>
      <c r="DI168" s="230"/>
      <c r="DJ168" s="230"/>
      <c r="DK168" s="230"/>
      <c r="DL168" s="230"/>
      <c r="DM168" s="230"/>
      <c r="DN168" s="230"/>
      <c r="DO168" s="230"/>
      <c r="DP168" s="230"/>
      <c r="DQ168" s="230"/>
      <c r="DR168" s="230"/>
      <c r="DS168" s="230"/>
      <c r="DT168" s="230"/>
      <c r="DU168" s="230"/>
      <c r="DV168" s="230"/>
      <c r="DW168" s="230"/>
      <c r="DX168" s="230"/>
      <c r="DY168" s="230"/>
      <c r="DZ168" s="230"/>
      <c r="EA168" s="230"/>
      <c r="EB168" s="230"/>
      <c r="EC168" s="230"/>
      <c r="ED168" s="230"/>
      <c r="EE168" s="230"/>
      <c r="EF168" s="230"/>
      <c r="EG168" s="230"/>
      <c r="EH168" s="230"/>
      <c r="EI168" s="230"/>
      <c r="EJ168" s="230"/>
      <c r="EK168" s="230"/>
      <c r="EL168" s="230"/>
      <c r="EM168" s="230"/>
      <c r="EN168" s="230"/>
      <c r="EO168" s="230"/>
      <c r="EP168" s="230"/>
      <c r="EQ168" s="230"/>
      <c r="ER168" s="230"/>
      <c r="ES168" s="230"/>
      <c r="ET168" s="230"/>
      <c r="EU168" s="230"/>
      <c r="EV168" s="230"/>
      <c r="EW168" s="230"/>
      <c r="EX168" s="230"/>
      <c r="EY168" s="230"/>
      <c r="EZ168" s="230"/>
      <c r="FA168" s="230"/>
      <c r="FB168" s="230"/>
      <c r="FC168" s="230"/>
      <c r="FD168" s="230"/>
      <c r="FE168" s="230"/>
      <c r="FF168" s="230"/>
      <c r="FG168" s="230"/>
      <c r="FH168" s="230"/>
      <c r="FI168" s="230"/>
      <c r="FJ168" s="230"/>
      <c r="FK168" s="230"/>
      <c r="FL168" s="230"/>
      <c r="FM168" s="230"/>
      <c r="FN168" s="230"/>
      <c r="FO168" s="230"/>
      <c r="FP168" s="230"/>
      <c r="FQ168" s="230"/>
      <c r="FR168" s="230"/>
      <c r="FS168" s="230"/>
      <c r="FT168" s="230"/>
      <c r="FU168" s="230"/>
      <c r="FV168" s="230"/>
      <c r="FW168" s="230"/>
      <c r="FX168" s="230"/>
      <c r="FY168" s="230"/>
      <c r="FZ168" s="230"/>
      <c r="GA168" s="230"/>
      <c r="GB168" s="230"/>
      <c r="GC168" s="230"/>
      <c r="GD168" s="230"/>
      <c r="GE168" s="230"/>
      <c r="GF168" s="230"/>
      <c r="GG168" s="230"/>
      <c r="GH168" s="230"/>
      <c r="GI168" s="230"/>
      <c r="GJ168" s="230"/>
      <c r="GK168" s="230"/>
      <c r="GL168" s="230"/>
      <c r="GM168" s="230"/>
      <c r="GN168" s="230"/>
      <c r="GO168" s="230"/>
      <c r="GP168" s="230"/>
      <c r="GQ168" s="230"/>
      <c r="GR168" s="230"/>
      <c r="GS168" s="230"/>
      <c r="GT168" s="230"/>
      <c r="GU168" s="230"/>
      <c r="GV168" s="230"/>
      <c r="GW168" s="230"/>
      <c r="GX168" s="230"/>
      <c r="GY168" s="230"/>
      <c r="GZ168" s="230"/>
      <c r="HA168" s="230"/>
      <c r="HB168" s="230"/>
      <c r="HC168" s="230"/>
      <c r="HD168" s="230"/>
      <c r="HE168" s="230"/>
      <c r="HF168" s="230"/>
      <c r="HG168" s="230"/>
      <c r="HH168" s="230"/>
      <c r="HI168" s="230"/>
      <c r="HJ168" s="230"/>
      <c r="HK168" s="230"/>
      <c r="HL168" s="230"/>
      <c r="HM168" s="230"/>
      <c r="HN168" s="230"/>
      <c r="HO168" s="230"/>
      <c r="HP168" s="230"/>
      <c r="HQ168" s="230"/>
      <c r="HR168" s="230"/>
      <c r="HS168" s="230"/>
      <c r="HT168" s="230"/>
      <c r="HU168" s="230"/>
      <c r="HV168" s="230"/>
      <c r="HW168" s="230"/>
      <c r="HX168" s="230"/>
      <c r="HY168" s="230"/>
      <c r="HZ168" s="230"/>
      <c r="IA168" s="230"/>
      <c r="IB168" s="230"/>
      <c r="IC168" s="230"/>
      <c r="ID168" s="230"/>
      <c r="IE168" s="230"/>
      <c r="IF168" s="230"/>
      <c r="IG168" s="230"/>
      <c r="IH168" s="230"/>
      <c r="II168" s="230"/>
      <c r="IJ168" s="230"/>
      <c r="IK168" s="230"/>
      <c r="IL168" s="230"/>
      <c r="IM168" s="230"/>
      <c r="IN168" s="230"/>
      <c r="IO168" s="230"/>
      <c r="IP168" s="230"/>
      <c r="IQ168" s="230"/>
      <c r="IR168" s="230"/>
      <c r="IS168" s="230"/>
      <c r="IT168" s="230"/>
      <c r="IU168" s="230"/>
      <c r="IV168" s="230"/>
    </row>
    <row r="169" spans="1:256" ht="15.75" customHeight="1" x14ac:dyDescent="0.2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230"/>
      <c r="AX169" s="230"/>
      <c r="AY169" s="230"/>
      <c r="AZ169" s="230"/>
      <c r="BA169" s="230"/>
      <c r="BB169" s="230"/>
      <c r="BC169" s="230"/>
      <c r="BD169" s="230"/>
      <c r="BE169" s="230"/>
      <c r="BF169" s="230"/>
      <c r="BG169" s="230"/>
      <c r="BH169" s="230"/>
      <c r="BI169" s="230"/>
      <c r="BJ169" s="230"/>
      <c r="BK169" s="230"/>
      <c r="BL169" s="230"/>
      <c r="BM169" s="230"/>
      <c r="BN169" s="230"/>
      <c r="BO169" s="230"/>
      <c r="BP169" s="230"/>
      <c r="BQ169" s="230"/>
      <c r="BR169" s="230"/>
      <c r="BS169" s="230"/>
      <c r="BT169" s="230"/>
      <c r="BU169" s="230"/>
      <c r="BV169" s="230"/>
      <c r="BW169" s="230"/>
      <c r="BX169" s="230"/>
      <c r="BY169" s="230"/>
      <c r="BZ169" s="230"/>
      <c r="CA169" s="230"/>
      <c r="CB169" s="230"/>
      <c r="CC169" s="230"/>
      <c r="CD169" s="230"/>
      <c r="CE169" s="230"/>
      <c r="CF169" s="230"/>
      <c r="CG169" s="230"/>
      <c r="CH169" s="230"/>
      <c r="CI169" s="230"/>
      <c r="CJ169" s="230"/>
      <c r="CK169" s="230"/>
      <c r="CL169" s="230"/>
      <c r="CM169" s="230"/>
      <c r="CN169" s="230"/>
      <c r="CO169" s="230"/>
      <c r="CP169" s="230"/>
      <c r="CQ169" s="230"/>
      <c r="CR169" s="230"/>
      <c r="CS169" s="230"/>
      <c r="CT169" s="230"/>
      <c r="CU169" s="230"/>
      <c r="CV169" s="230"/>
      <c r="CW169" s="230"/>
      <c r="CX169" s="230"/>
      <c r="CY169" s="230"/>
      <c r="CZ169" s="230"/>
      <c r="DA169" s="230"/>
      <c r="DB169" s="230"/>
      <c r="DC169" s="230"/>
      <c r="DD169" s="230"/>
      <c r="DE169" s="230"/>
      <c r="DF169" s="230"/>
      <c r="DG169" s="230"/>
      <c r="DH169" s="230"/>
      <c r="DI169" s="230"/>
      <c r="DJ169" s="230"/>
      <c r="DK169" s="230"/>
      <c r="DL169" s="230"/>
      <c r="DM169" s="230"/>
      <c r="DN169" s="230"/>
      <c r="DO169" s="230"/>
      <c r="DP169" s="230"/>
      <c r="DQ169" s="230"/>
      <c r="DR169" s="230"/>
      <c r="DS169" s="230"/>
      <c r="DT169" s="230"/>
      <c r="DU169" s="230"/>
      <c r="DV169" s="230"/>
      <c r="DW169" s="230"/>
      <c r="DX169" s="230"/>
      <c r="DY169" s="230"/>
      <c r="DZ169" s="230"/>
      <c r="EA169" s="230"/>
      <c r="EB169" s="230"/>
      <c r="EC169" s="230"/>
      <c r="ED169" s="230"/>
      <c r="EE169" s="230"/>
      <c r="EF169" s="230"/>
      <c r="EG169" s="230"/>
      <c r="EH169" s="230"/>
      <c r="EI169" s="230"/>
      <c r="EJ169" s="230"/>
      <c r="EK169" s="230"/>
      <c r="EL169" s="230"/>
      <c r="EM169" s="230"/>
      <c r="EN169" s="230"/>
      <c r="EO169" s="230"/>
      <c r="EP169" s="230"/>
      <c r="EQ169" s="230"/>
      <c r="ER169" s="230"/>
      <c r="ES169" s="230"/>
      <c r="ET169" s="230"/>
      <c r="EU169" s="230"/>
      <c r="EV169" s="230"/>
      <c r="EW169" s="230"/>
      <c r="EX169" s="230"/>
      <c r="EY169" s="230"/>
      <c r="EZ169" s="230"/>
      <c r="FA169" s="230"/>
      <c r="FB169" s="230"/>
      <c r="FC169" s="230"/>
      <c r="FD169" s="230"/>
      <c r="FE169" s="230"/>
      <c r="FF169" s="230"/>
      <c r="FG169" s="230"/>
      <c r="FH169" s="230"/>
      <c r="FI169" s="230"/>
      <c r="FJ169" s="230"/>
      <c r="FK169" s="230"/>
      <c r="FL169" s="230"/>
      <c r="FM169" s="230"/>
      <c r="FN169" s="230"/>
      <c r="FO169" s="230"/>
      <c r="FP169" s="230"/>
      <c r="FQ169" s="230"/>
      <c r="FR169" s="230"/>
      <c r="FS169" s="230"/>
      <c r="FT169" s="230"/>
      <c r="FU169" s="230"/>
      <c r="FV169" s="230"/>
      <c r="FW169" s="230"/>
      <c r="FX169" s="230"/>
      <c r="FY169" s="230"/>
      <c r="FZ169" s="230"/>
      <c r="GA169" s="230"/>
      <c r="GB169" s="230"/>
      <c r="GC169" s="230"/>
      <c r="GD169" s="230"/>
      <c r="GE169" s="230"/>
      <c r="GF169" s="230"/>
      <c r="GG169" s="230"/>
      <c r="GH169" s="230"/>
      <c r="GI169" s="230"/>
      <c r="GJ169" s="230"/>
      <c r="GK169" s="230"/>
      <c r="GL169" s="230"/>
      <c r="GM169" s="230"/>
      <c r="GN169" s="230"/>
      <c r="GO169" s="230"/>
      <c r="GP169" s="230"/>
      <c r="GQ169" s="230"/>
      <c r="GR169" s="230"/>
      <c r="GS169" s="230"/>
      <c r="GT169" s="230"/>
      <c r="GU169" s="230"/>
      <c r="GV169" s="230"/>
      <c r="GW169" s="230"/>
      <c r="GX169" s="230"/>
      <c r="GY169" s="230"/>
      <c r="GZ169" s="230"/>
      <c r="HA169" s="230"/>
      <c r="HB169" s="230"/>
      <c r="HC169" s="230"/>
      <c r="HD169" s="230"/>
      <c r="HE169" s="230"/>
      <c r="HF169" s="230"/>
      <c r="HG169" s="230"/>
      <c r="HH169" s="230"/>
      <c r="HI169" s="230"/>
      <c r="HJ169" s="230"/>
      <c r="HK169" s="230"/>
      <c r="HL169" s="230"/>
      <c r="HM169" s="230"/>
      <c r="HN169" s="230"/>
      <c r="HO169" s="230"/>
      <c r="HP169" s="230"/>
      <c r="HQ169" s="230"/>
      <c r="HR169" s="230"/>
      <c r="HS169" s="230"/>
      <c r="HT169" s="230"/>
      <c r="HU169" s="230"/>
      <c r="HV169" s="230"/>
      <c r="HW169" s="230"/>
      <c r="HX169" s="230"/>
      <c r="HY169" s="230"/>
      <c r="HZ169" s="230"/>
      <c r="IA169" s="230"/>
      <c r="IB169" s="230"/>
      <c r="IC169" s="230"/>
      <c r="ID169" s="230"/>
      <c r="IE169" s="230"/>
      <c r="IF169" s="230"/>
      <c r="IG169" s="230"/>
      <c r="IH169" s="230"/>
      <c r="II169" s="230"/>
      <c r="IJ169" s="230"/>
      <c r="IK169" s="230"/>
      <c r="IL169" s="230"/>
      <c r="IM169" s="230"/>
      <c r="IN169" s="230"/>
      <c r="IO169" s="230"/>
      <c r="IP169" s="230"/>
      <c r="IQ169" s="230"/>
      <c r="IR169" s="230"/>
      <c r="IS169" s="230"/>
      <c r="IT169" s="230"/>
      <c r="IU169" s="230"/>
      <c r="IV169" s="230"/>
    </row>
    <row r="170" spans="1:256" ht="15.75" customHeight="1" x14ac:dyDescent="0.2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0"/>
      <c r="AK170" s="230"/>
      <c r="AL170" s="230"/>
      <c r="AM170" s="230"/>
      <c r="AN170" s="230"/>
      <c r="AO170" s="230"/>
      <c r="AP170" s="230"/>
      <c r="AQ170" s="230"/>
      <c r="AR170" s="230"/>
      <c r="AS170" s="230"/>
      <c r="AT170" s="230"/>
      <c r="AU170" s="230"/>
      <c r="AV170" s="230"/>
      <c r="AW170" s="230"/>
      <c r="AX170" s="230"/>
      <c r="AY170" s="230"/>
      <c r="AZ170" s="230"/>
      <c r="BA170" s="230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0"/>
      <c r="BL170" s="230"/>
      <c r="BM170" s="230"/>
      <c r="BN170" s="230"/>
      <c r="BO170" s="230"/>
      <c r="BP170" s="230"/>
      <c r="BQ170" s="230"/>
      <c r="BR170" s="230"/>
      <c r="BS170" s="230"/>
      <c r="BT170" s="230"/>
      <c r="BU170" s="230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0"/>
      <c r="CG170" s="230"/>
      <c r="CH170" s="230"/>
      <c r="CI170" s="230"/>
      <c r="CJ170" s="230"/>
      <c r="CK170" s="230"/>
      <c r="CL170" s="230"/>
      <c r="CM170" s="230"/>
      <c r="CN170" s="230"/>
      <c r="CO170" s="230"/>
      <c r="CP170" s="230"/>
      <c r="CQ170" s="230"/>
      <c r="CR170" s="230"/>
      <c r="CS170" s="230"/>
      <c r="CT170" s="230"/>
      <c r="CU170" s="230"/>
      <c r="CV170" s="230"/>
      <c r="CW170" s="230"/>
      <c r="CX170" s="230"/>
      <c r="CY170" s="230"/>
      <c r="CZ170" s="230"/>
      <c r="DA170" s="230"/>
      <c r="DB170" s="230"/>
      <c r="DC170" s="230"/>
      <c r="DD170" s="230"/>
      <c r="DE170" s="230"/>
      <c r="DF170" s="230"/>
      <c r="DG170" s="230"/>
      <c r="DH170" s="230"/>
      <c r="DI170" s="230"/>
      <c r="DJ170" s="230"/>
      <c r="DK170" s="230"/>
      <c r="DL170" s="230"/>
      <c r="DM170" s="230"/>
      <c r="DN170" s="230"/>
      <c r="DO170" s="230"/>
      <c r="DP170" s="230"/>
      <c r="DQ170" s="230"/>
      <c r="DR170" s="230"/>
      <c r="DS170" s="230"/>
      <c r="DT170" s="230"/>
      <c r="DU170" s="230"/>
      <c r="DV170" s="230"/>
      <c r="DW170" s="230"/>
      <c r="DX170" s="230"/>
      <c r="DY170" s="230"/>
      <c r="DZ170" s="230"/>
      <c r="EA170" s="230"/>
      <c r="EB170" s="230"/>
      <c r="EC170" s="230"/>
      <c r="ED170" s="230"/>
      <c r="EE170" s="230"/>
      <c r="EF170" s="230"/>
      <c r="EG170" s="230"/>
      <c r="EH170" s="230"/>
      <c r="EI170" s="230"/>
      <c r="EJ170" s="230"/>
      <c r="EK170" s="230"/>
      <c r="EL170" s="230"/>
      <c r="EM170" s="230"/>
      <c r="EN170" s="230"/>
      <c r="EO170" s="230"/>
      <c r="EP170" s="230"/>
      <c r="EQ170" s="230"/>
      <c r="ER170" s="230"/>
      <c r="ES170" s="230"/>
      <c r="ET170" s="230"/>
      <c r="EU170" s="230"/>
      <c r="EV170" s="230"/>
      <c r="EW170" s="230"/>
      <c r="EX170" s="230"/>
      <c r="EY170" s="230"/>
      <c r="EZ170" s="230"/>
      <c r="FA170" s="230"/>
      <c r="FB170" s="230"/>
      <c r="FC170" s="230"/>
      <c r="FD170" s="230"/>
      <c r="FE170" s="230"/>
      <c r="FF170" s="230"/>
      <c r="FG170" s="230"/>
      <c r="FH170" s="230"/>
      <c r="FI170" s="230"/>
      <c r="FJ170" s="230"/>
      <c r="FK170" s="230"/>
      <c r="FL170" s="230"/>
      <c r="FM170" s="230"/>
      <c r="FN170" s="230"/>
      <c r="FO170" s="230"/>
      <c r="FP170" s="230"/>
      <c r="FQ170" s="230"/>
      <c r="FR170" s="230"/>
      <c r="FS170" s="230"/>
      <c r="FT170" s="230"/>
      <c r="FU170" s="230"/>
      <c r="FV170" s="230"/>
      <c r="FW170" s="230"/>
      <c r="FX170" s="230"/>
      <c r="FY170" s="230"/>
      <c r="FZ170" s="230"/>
      <c r="GA170" s="230"/>
      <c r="GB170" s="230"/>
      <c r="GC170" s="230"/>
      <c r="GD170" s="230"/>
      <c r="GE170" s="230"/>
      <c r="GF170" s="230"/>
      <c r="GG170" s="230"/>
      <c r="GH170" s="230"/>
      <c r="GI170" s="230"/>
      <c r="GJ170" s="230"/>
      <c r="GK170" s="230"/>
      <c r="GL170" s="230"/>
      <c r="GM170" s="230"/>
      <c r="GN170" s="230"/>
      <c r="GO170" s="230"/>
      <c r="GP170" s="230"/>
      <c r="GQ170" s="230"/>
      <c r="GR170" s="230"/>
      <c r="GS170" s="230"/>
      <c r="GT170" s="230"/>
      <c r="GU170" s="230"/>
      <c r="GV170" s="230"/>
      <c r="GW170" s="230"/>
      <c r="GX170" s="230"/>
      <c r="GY170" s="230"/>
      <c r="GZ170" s="230"/>
      <c r="HA170" s="230"/>
      <c r="HB170" s="230"/>
      <c r="HC170" s="230"/>
      <c r="HD170" s="230"/>
      <c r="HE170" s="230"/>
      <c r="HF170" s="230"/>
      <c r="HG170" s="230"/>
      <c r="HH170" s="230"/>
      <c r="HI170" s="230"/>
      <c r="HJ170" s="230"/>
      <c r="HK170" s="230"/>
      <c r="HL170" s="230"/>
      <c r="HM170" s="230"/>
      <c r="HN170" s="230"/>
      <c r="HO170" s="230"/>
      <c r="HP170" s="230"/>
      <c r="HQ170" s="230"/>
      <c r="HR170" s="230"/>
      <c r="HS170" s="230"/>
      <c r="HT170" s="230"/>
      <c r="HU170" s="230"/>
      <c r="HV170" s="230"/>
      <c r="HW170" s="230"/>
      <c r="HX170" s="230"/>
      <c r="HY170" s="230"/>
      <c r="HZ170" s="230"/>
      <c r="IA170" s="230"/>
      <c r="IB170" s="230"/>
      <c r="IC170" s="230"/>
      <c r="ID170" s="230"/>
      <c r="IE170" s="230"/>
      <c r="IF170" s="230"/>
      <c r="IG170" s="230"/>
      <c r="IH170" s="230"/>
      <c r="II170" s="230"/>
      <c r="IJ170" s="230"/>
      <c r="IK170" s="230"/>
      <c r="IL170" s="230"/>
      <c r="IM170" s="230"/>
      <c r="IN170" s="230"/>
      <c r="IO170" s="230"/>
      <c r="IP170" s="230"/>
      <c r="IQ170" s="230"/>
      <c r="IR170" s="230"/>
      <c r="IS170" s="230"/>
      <c r="IT170" s="230"/>
      <c r="IU170" s="230"/>
      <c r="IV170" s="230"/>
    </row>
    <row r="171" spans="1:256" ht="15.75" customHeight="1" x14ac:dyDescent="0.2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0"/>
      <c r="AP171" s="230"/>
      <c r="AQ171" s="230"/>
      <c r="AR171" s="230"/>
      <c r="AS171" s="230"/>
      <c r="AT171" s="230"/>
      <c r="AU171" s="230"/>
      <c r="AV171" s="230"/>
      <c r="AW171" s="230"/>
      <c r="AX171" s="230"/>
      <c r="AY171" s="230"/>
      <c r="AZ171" s="230"/>
      <c r="BA171" s="230"/>
      <c r="BB171" s="230"/>
      <c r="BC171" s="230"/>
      <c r="BD171" s="230"/>
      <c r="BE171" s="230"/>
      <c r="BF171" s="230"/>
      <c r="BG171" s="230"/>
      <c r="BH171" s="230"/>
      <c r="BI171" s="230"/>
      <c r="BJ171" s="230"/>
      <c r="BK171" s="230"/>
      <c r="BL171" s="230"/>
      <c r="BM171" s="230"/>
      <c r="BN171" s="230"/>
      <c r="BO171" s="230"/>
      <c r="BP171" s="230"/>
      <c r="BQ171" s="230"/>
      <c r="BR171" s="230"/>
      <c r="BS171" s="230"/>
      <c r="BT171" s="230"/>
      <c r="BU171" s="230"/>
      <c r="BV171" s="230"/>
      <c r="BW171" s="230"/>
      <c r="BX171" s="230"/>
      <c r="BY171" s="230"/>
      <c r="BZ171" s="230"/>
      <c r="CA171" s="230"/>
      <c r="CB171" s="230"/>
      <c r="CC171" s="230"/>
      <c r="CD171" s="230"/>
      <c r="CE171" s="230"/>
      <c r="CF171" s="230"/>
      <c r="CG171" s="230"/>
      <c r="CH171" s="230"/>
      <c r="CI171" s="230"/>
      <c r="CJ171" s="230"/>
      <c r="CK171" s="230"/>
      <c r="CL171" s="230"/>
      <c r="CM171" s="230"/>
      <c r="CN171" s="230"/>
      <c r="CO171" s="230"/>
      <c r="CP171" s="230"/>
      <c r="CQ171" s="230"/>
      <c r="CR171" s="230"/>
      <c r="CS171" s="230"/>
      <c r="CT171" s="230"/>
      <c r="CU171" s="230"/>
      <c r="CV171" s="230"/>
      <c r="CW171" s="230"/>
      <c r="CX171" s="230"/>
      <c r="CY171" s="230"/>
      <c r="CZ171" s="230"/>
      <c r="DA171" s="230"/>
      <c r="DB171" s="230"/>
      <c r="DC171" s="230"/>
      <c r="DD171" s="230"/>
      <c r="DE171" s="230"/>
      <c r="DF171" s="230"/>
      <c r="DG171" s="230"/>
      <c r="DH171" s="230"/>
      <c r="DI171" s="230"/>
      <c r="DJ171" s="230"/>
      <c r="DK171" s="230"/>
      <c r="DL171" s="230"/>
      <c r="DM171" s="230"/>
      <c r="DN171" s="230"/>
      <c r="DO171" s="230"/>
      <c r="DP171" s="230"/>
      <c r="DQ171" s="230"/>
      <c r="DR171" s="230"/>
      <c r="DS171" s="230"/>
      <c r="DT171" s="230"/>
      <c r="DU171" s="230"/>
      <c r="DV171" s="230"/>
      <c r="DW171" s="230"/>
      <c r="DX171" s="230"/>
      <c r="DY171" s="230"/>
      <c r="DZ171" s="230"/>
      <c r="EA171" s="230"/>
      <c r="EB171" s="230"/>
      <c r="EC171" s="230"/>
      <c r="ED171" s="230"/>
      <c r="EE171" s="230"/>
      <c r="EF171" s="230"/>
      <c r="EG171" s="230"/>
      <c r="EH171" s="230"/>
      <c r="EI171" s="230"/>
      <c r="EJ171" s="230"/>
      <c r="EK171" s="230"/>
      <c r="EL171" s="230"/>
      <c r="EM171" s="230"/>
      <c r="EN171" s="230"/>
      <c r="EO171" s="230"/>
      <c r="EP171" s="230"/>
      <c r="EQ171" s="230"/>
      <c r="ER171" s="230"/>
      <c r="ES171" s="230"/>
      <c r="ET171" s="230"/>
      <c r="EU171" s="230"/>
      <c r="EV171" s="230"/>
      <c r="EW171" s="230"/>
      <c r="EX171" s="230"/>
      <c r="EY171" s="230"/>
      <c r="EZ171" s="230"/>
      <c r="FA171" s="230"/>
      <c r="FB171" s="230"/>
      <c r="FC171" s="230"/>
      <c r="FD171" s="230"/>
      <c r="FE171" s="230"/>
      <c r="FF171" s="230"/>
      <c r="FG171" s="230"/>
      <c r="FH171" s="230"/>
      <c r="FI171" s="230"/>
      <c r="FJ171" s="230"/>
      <c r="FK171" s="230"/>
      <c r="FL171" s="230"/>
      <c r="FM171" s="230"/>
      <c r="FN171" s="230"/>
      <c r="FO171" s="230"/>
      <c r="FP171" s="230"/>
      <c r="FQ171" s="230"/>
      <c r="FR171" s="230"/>
      <c r="FS171" s="230"/>
      <c r="FT171" s="230"/>
      <c r="FU171" s="230"/>
      <c r="FV171" s="230"/>
      <c r="FW171" s="230"/>
      <c r="FX171" s="230"/>
      <c r="FY171" s="230"/>
      <c r="FZ171" s="230"/>
      <c r="GA171" s="230"/>
      <c r="GB171" s="230"/>
      <c r="GC171" s="230"/>
      <c r="GD171" s="230"/>
      <c r="GE171" s="230"/>
      <c r="GF171" s="230"/>
      <c r="GG171" s="230"/>
      <c r="GH171" s="230"/>
      <c r="GI171" s="230"/>
      <c r="GJ171" s="230"/>
      <c r="GK171" s="230"/>
      <c r="GL171" s="230"/>
      <c r="GM171" s="230"/>
      <c r="GN171" s="230"/>
      <c r="GO171" s="230"/>
      <c r="GP171" s="230"/>
      <c r="GQ171" s="230"/>
      <c r="GR171" s="230"/>
      <c r="GS171" s="230"/>
      <c r="GT171" s="230"/>
      <c r="GU171" s="230"/>
      <c r="GV171" s="230"/>
      <c r="GW171" s="230"/>
      <c r="GX171" s="230"/>
      <c r="GY171" s="230"/>
      <c r="GZ171" s="230"/>
      <c r="HA171" s="230"/>
      <c r="HB171" s="230"/>
      <c r="HC171" s="230"/>
      <c r="HD171" s="230"/>
      <c r="HE171" s="230"/>
      <c r="HF171" s="230"/>
      <c r="HG171" s="230"/>
      <c r="HH171" s="230"/>
      <c r="HI171" s="230"/>
      <c r="HJ171" s="230"/>
      <c r="HK171" s="230"/>
      <c r="HL171" s="230"/>
      <c r="HM171" s="230"/>
      <c r="HN171" s="230"/>
      <c r="HO171" s="230"/>
      <c r="HP171" s="230"/>
      <c r="HQ171" s="230"/>
      <c r="HR171" s="230"/>
      <c r="HS171" s="230"/>
      <c r="HT171" s="230"/>
      <c r="HU171" s="230"/>
      <c r="HV171" s="230"/>
      <c r="HW171" s="230"/>
      <c r="HX171" s="230"/>
      <c r="HY171" s="230"/>
      <c r="HZ171" s="230"/>
      <c r="IA171" s="230"/>
      <c r="IB171" s="230"/>
      <c r="IC171" s="230"/>
      <c r="ID171" s="230"/>
      <c r="IE171" s="230"/>
      <c r="IF171" s="230"/>
      <c r="IG171" s="230"/>
      <c r="IH171" s="230"/>
      <c r="II171" s="230"/>
      <c r="IJ171" s="230"/>
      <c r="IK171" s="230"/>
      <c r="IL171" s="230"/>
      <c r="IM171" s="230"/>
      <c r="IN171" s="230"/>
      <c r="IO171" s="230"/>
      <c r="IP171" s="230"/>
      <c r="IQ171" s="230"/>
      <c r="IR171" s="230"/>
      <c r="IS171" s="230"/>
      <c r="IT171" s="230"/>
      <c r="IU171" s="230"/>
      <c r="IV171" s="230"/>
    </row>
    <row r="172" spans="1:256" ht="15.75" customHeight="1" x14ac:dyDescent="0.2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0"/>
      <c r="AP172" s="230"/>
      <c r="AQ172" s="230"/>
      <c r="AR172" s="230"/>
      <c r="AS172" s="230"/>
      <c r="AT172" s="230"/>
      <c r="AU172" s="230"/>
      <c r="AV172" s="230"/>
      <c r="AW172" s="230"/>
      <c r="AX172" s="230"/>
      <c r="AY172" s="230"/>
      <c r="AZ172" s="230"/>
      <c r="BA172" s="230"/>
      <c r="BB172" s="230"/>
      <c r="BC172" s="230"/>
      <c r="BD172" s="230"/>
      <c r="BE172" s="230"/>
      <c r="BF172" s="230"/>
      <c r="BG172" s="230"/>
      <c r="BH172" s="230"/>
      <c r="BI172" s="230"/>
      <c r="BJ172" s="230"/>
      <c r="BK172" s="230"/>
      <c r="BL172" s="230"/>
      <c r="BM172" s="230"/>
      <c r="BN172" s="230"/>
      <c r="BO172" s="230"/>
      <c r="BP172" s="230"/>
      <c r="BQ172" s="230"/>
      <c r="BR172" s="230"/>
      <c r="BS172" s="230"/>
      <c r="BT172" s="230"/>
      <c r="BU172" s="230"/>
      <c r="BV172" s="230"/>
      <c r="BW172" s="230"/>
      <c r="BX172" s="230"/>
      <c r="BY172" s="230"/>
      <c r="BZ172" s="230"/>
      <c r="CA172" s="230"/>
      <c r="CB172" s="230"/>
      <c r="CC172" s="230"/>
      <c r="CD172" s="230"/>
      <c r="CE172" s="230"/>
      <c r="CF172" s="230"/>
      <c r="CG172" s="230"/>
      <c r="CH172" s="230"/>
      <c r="CI172" s="230"/>
      <c r="CJ172" s="230"/>
      <c r="CK172" s="230"/>
      <c r="CL172" s="230"/>
      <c r="CM172" s="230"/>
      <c r="CN172" s="230"/>
      <c r="CO172" s="230"/>
      <c r="CP172" s="230"/>
      <c r="CQ172" s="230"/>
      <c r="CR172" s="230"/>
      <c r="CS172" s="230"/>
      <c r="CT172" s="230"/>
      <c r="CU172" s="230"/>
      <c r="CV172" s="230"/>
      <c r="CW172" s="230"/>
      <c r="CX172" s="230"/>
      <c r="CY172" s="230"/>
      <c r="CZ172" s="230"/>
      <c r="DA172" s="230"/>
      <c r="DB172" s="230"/>
      <c r="DC172" s="230"/>
      <c r="DD172" s="230"/>
      <c r="DE172" s="230"/>
      <c r="DF172" s="230"/>
      <c r="DG172" s="230"/>
      <c r="DH172" s="230"/>
      <c r="DI172" s="230"/>
      <c r="DJ172" s="230"/>
      <c r="DK172" s="230"/>
      <c r="DL172" s="230"/>
      <c r="DM172" s="230"/>
      <c r="DN172" s="230"/>
      <c r="DO172" s="230"/>
      <c r="DP172" s="230"/>
      <c r="DQ172" s="230"/>
      <c r="DR172" s="230"/>
      <c r="DS172" s="230"/>
      <c r="DT172" s="230"/>
      <c r="DU172" s="230"/>
      <c r="DV172" s="230"/>
      <c r="DW172" s="230"/>
      <c r="DX172" s="230"/>
      <c r="DY172" s="230"/>
      <c r="DZ172" s="230"/>
      <c r="EA172" s="230"/>
      <c r="EB172" s="230"/>
      <c r="EC172" s="230"/>
      <c r="ED172" s="230"/>
      <c r="EE172" s="230"/>
      <c r="EF172" s="230"/>
      <c r="EG172" s="230"/>
      <c r="EH172" s="230"/>
      <c r="EI172" s="230"/>
      <c r="EJ172" s="230"/>
      <c r="EK172" s="230"/>
      <c r="EL172" s="230"/>
      <c r="EM172" s="230"/>
      <c r="EN172" s="230"/>
      <c r="EO172" s="230"/>
      <c r="EP172" s="230"/>
      <c r="EQ172" s="230"/>
      <c r="ER172" s="230"/>
      <c r="ES172" s="230"/>
      <c r="ET172" s="230"/>
      <c r="EU172" s="230"/>
      <c r="EV172" s="230"/>
      <c r="EW172" s="230"/>
      <c r="EX172" s="230"/>
      <c r="EY172" s="230"/>
      <c r="EZ172" s="230"/>
      <c r="FA172" s="230"/>
      <c r="FB172" s="230"/>
      <c r="FC172" s="230"/>
      <c r="FD172" s="230"/>
      <c r="FE172" s="230"/>
      <c r="FF172" s="230"/>
      <c r="FG172" s="230"/>
      <c r="FH172" s="230"/>
      <c r="FI172" s="230"/>
      <c r="FJ172" s="230"/>
      <c r="FK172" s="230"/>
      <c r="FL172" s="230"/>
      <c r="FM172" s="230"/>
      <c r="FN172" s="230"/>
      <c r="FO172" s="230"/>
      <c r="FP172" s="230"/>
      <c r="FQ172" s="230"/>
      <c r="FR172" s="230"/>
      <c r="FS172" s="230"/>
      <c r="FT172" s="230"/>
      <c r="FU172" s="230"/>
      <c r="FV172" s="230"/>
      <c r="FW172" s="230"/>
      <c r="FX172" s="230"/>
      <c r="FY172" s="230"/>
      <c r="FZ172" s="230"/>
      <c r="GA172" s="230"/>
      <c r="GB172" s="230"/>
      <c r="GC172" s="230"/>
      <c r="GD172" s="230"/>
      <c r="GE172" s="230"/>
      <c r="GF172" s="230"/>
      <c r="GG172" s="230"/>
      <c r="GH172" s="230"/>
      <c r="GI172" s="230"/>
      <c r="GJ172" s="230"/>
      <c r="GK172" s="230"/>
      <c r="GL172" s="230"/>
      <c r="GM172" s="230"/>
      <c r="GN172" s="230"/>
      <c r="GO172" s="230"/>
      <c r="GP172" s="230"/>
      <c r="GQ172" s="230"/>
      <c r="GR172" s="230"/>
      <c r="GS172" s="230"/>
      <c r="GT172" s="230"/>
      <c r="GU172" s="230"/>
      <c r="GV172" s="230"/>
      <c r="GW172" s="230"/>
      <c r="GX172" s="230"/>
      <c r="GY172" s="230"/>
      <c r="GZ172" s="230"/>
      <c r="HA172" s="230"/>
      <c r="HB172" s="230"/>
      <c r="HC172" s="230"/>
      <c r="HD172" s="230"/>
      <c r="HE172" s="230"/>
      <c r="HF172" s="230"/>
      <c r="HG172" s="230"/>
      <c r="HH172" s="230"/>
      <c r="HI172" s="230"/>
      <c r="HJ172" s="230"/>
      <c r="HK172" s="230"/>
      <c r="HL172" s="230"/>
      <c r="HM172" s="230"/>
      <c r="HN172" s="230"/>
      <c r="HO172" s="230"/>
      <c r="HP172" s="230"/>
      <c r="HQ172" s="230"/>
      <c r="HR172" s="230"/>
      <c r="HS172" s="230"/>
      <c r="HT172" s="230"/>
      <c r="HU172" s="230"/>
      <c r="HV172" s="230"/>
      <c r="HW172" s="230"/>
      <c r="HX172" s="230"/>
      <c r="HY172" s="230"/>
      <c r="HZ172" s="230"/>
      <c r="IA172" s="230"/>
      <c r="IB172" s="230"/>
      <c r="IC172" s="230"/>
      <c r="ID172" s="230"/>
      <c r="IE172" s="230"/>
      <c r="IF172" s="230"/>
      <c r="IG172" s="230"/>
      <c r="IH172" s="230"/>
      <c r="II172" s="230"/>
      <c r="IJ172" s="230"/>
      <c r="IK172" s="230"/>
      <c r="IL172" s="230"/>
      <c r="IM172" s="230"/>
      <c r="IN172" s="230"/>
      <c r="IO172" s="230"/>
      <c r="IP172" s="230"/>
      <c r="IQ172" s="230"/>
      <c r="IR172" s="230"/>
      <c r="IS172" s="230"/>
      <c r="IT172" s="230"/>
      <c r="IU172" s="230"/>
      <c r="IV172" s="230"/>
    </row>
    <row r="173" spans="1:256" ht="15.75" customHeight="1" x14ac:dyDescent="0.2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0"/>
      <c r="AT173" s="230"/>
      <c r="AU173" s="230"/>
      <c r="AV173" s="230"/>
      <c r="AW173" s="230"/>
      <c r="AX173" s="230"/>
      <c r="AY173" s="230"/>
      <c r="AZ173" s="230"/>
      <c r="BA173" s="230"/>
      <c r="BB173" s="230"/>
      <c r="BC173" s="230"/>
      <c r="BD173" s="230"/>
      <c r="BE173" s="230"/>
      <c r="BF173" s="230"/>
      <c r="BG173" s="230"/>
      <c r="BH173" s="230"/>
      <c r="BI173" s="230"/>
      <c r="BJ173" s="230"/>
      <c r="BK173" s="230"/>
      <c r="BL173" s="230"/>
      <c r="BM173" s="230"/>
      <c r="BN173" s="230"/>
      <c r="BO173" s="230"/>
      <c r="BP173" s="230"/>
      <c r="BQ173" s="230"/>
      <c r="BR173" s="230"/>
      <c r="BS173" s="230"/>
      <c r="BT173" s="230"/>
      <c r="BU173" s="230"/>
      <c r="BV173" s="230"/>
      <c r="BW173" s="230"/>
      <c r="BX173" s="230"/>
      <c r="BY173" s="230"/>
      <c r="BZ173" s="230"/>
      <c r="CA173" s="230"/>
      <c r="CB173" s="230"/>
      <c r="CC173" s="230"/>
      <c r="CD173" s="230"/>
      <c r="CE173" s="230"/>
      <c r="CF173" s="230"/>
      <c r="CG173" s="230"/>
      <c r="CH173" s="230"/>
      <c r="CI173" s="230"/>
      <c r="CJ173" s="230"/>
      <c r="CK173" s="230"/>
      <c r="CL173" s="230"/>
      <c r="CM173" s="230"/>
      <c r="CN173" s="230"/>
      <c r="CO173" s="230"/>
      <c r="CP173" s="230"/>
      <c r="CQ173" s="230"/>
      <c r="CR173" s="230"/>
      <c r="CS173" s="230"/>
      <c r="CT173" s="230"/>
      <c r="CU173" s="230"/>
      <c r="CV173" s="230"/>
      <c r="CW173" s="230"/>
      <c r="CX173" s="230"/>
      <c r="CY173" s="230"/>
      <c r="CZ173" s="230"/>
      <c r="DA173" s="230"/>
      <c r="DB173" s="230"/>
      <c r="DC173" s="230"/>
      <c r="DD173" s="230"/>
      <c r="DE173" s="230"/>
      <c r="DF173" s="230"/>
      <c r="DG173" s="230"/>
      <c r="DH173" s="230"/>
      <c r="DI173" s="230"/>
      <c r="DJ173" s="230"/>
      <c r="DK173" s="230"/>
      <c r="DL173" s="230"/>
      <c r="DM173" s="230"/>
      <c r="DN173" s="230"/>
      <c r="DO173" s="230"/>
      <c r="DP173" s="230"/>
      <c r="DQ173" s="230"/>
      <c r="DR173" s="230"/>
      <c r="DS173" s="230"/>
      <c r="DT173" s="230"/>
      <c r="DU173" s="230"/>
      <c r="DV173" s="230"/>
      <c r="DW173" s="230"/>
      <c r="DX173" s="230"/>
      <c r="DY173" s="230"/>
      <c r="DZ173" s="230"/>
      <c r="EA173" s="230"/>
      <c r="EB173" s="230"/>
      <c r="EC173" s="230"/>
      <c r="ED173" s="230"/>
      <c r="EE173" s="230"/>
      <c r="EF173" s="230"/>
      <c r="EG173" s="230"/>
      <c r="EH173" s="230"/>
      <c r="EI173" s="230"/>
      <c r="EJ173" s="230"/>
      <c r="EK173" s="230"/>
      <c r="EL173" s="230"/>
      <c r="EM173" s="230"/>
      <c r="EN173" s="230"/>
      <c r="EO173" s="230"/>
      <c r="EP173" s="230"/>
      <c r="EQ173" s="230"/>
      <c r="ER173" s="230"/>
      <c r="ES173" s="230"/>
      <c r="ET173" s="230"/>
      <c r="EU173" s="230"/>
      <c r="EV173" s="230"/>
      <c r="EW173" s="230"/>
      <c r="EX173" s="230"/>
      <c r="EY173" s="230"/>
      <c r="EZ173" s="230"/>
      <c r="FA173" s="230"/>
      <c r="FB173" s="230"/>
      <c r="FC173" s="230"/>
      <c r="FD173" s="230"/>
      <c r="FE173" s="230"/>
      <c r="FF173" s="230"/>
      <c r="FG173" s="230"/>
      <c r="FH173" s="230"/>
      <c r="FI173" s="230"/>
      <c r="FJ173" s="230"/>
      <c r="FK173" s="230"/>
      <c r="FL173" s="230"/>
      <c r="FM173" s="230"/>
      <c r="FN173" s="230"/>
      <c r="FO173" s="230"/>
      <c r="FP173" s="230"/>
      <c r="FQ173" s="230"/>
      <c r="FR173" s="230"/>
      <c r="FS173" s="230"/>
      <c r="FT173" s="230"/>
      <c r="FU173" s="230"/>
      <c r="FV173" s="230"/>
      <c r="FW173" s="230"/>
      <c r="FX173" s="230"/>
      <c r="FY173" s="230"/>
      <c r="FZ173" s="230"/>
      <c r="GA173" s="230"/>
      <c r="GB173" s="230"/>
      <c r="GC173" s="230"/>
      <c r="GD173" s="230"/>
      <c r="GE173" s="230"/>
      <c r="GF173" s="230"/>
      <c r="GG173" s="230"/>
      <c r="GH173" s="230"/>
      <c r="GI173" s="230"/>
      <c r="GJ173" s="230"/>
      <c r="GK173" s="230"/>
      <c r="GL173" s="230"/>
      <c r="GM173" s="230"/>
      <c r="GN173" s="230"/>
      <c r="GO173" s="230"/>
      <c r="GP173" s="230"/>
      <c r="GQ173" s="230"/>
      <c r="GR173" s="230"/>
      <c r="GS173" s="230"/>
      <c r="GT173" s="230"/>
      <c r="GU173" s="230"/>
      <c r="GV173" s="230"/>
      <c r="GW173" s="230"/>
      <c r="GX173" s="230"/>
      <c r="GY173" s="230"/>
      <c r="GZ173" s="230"/>
      <c r="HA173" s="230"/>
      <c r="HB173" s="230"/>
      <c r="HC173" s="230"/>
      <c r="HD173" s="230"/>
      <c r="HE173" s="230"/>
      <c r="HF173" s="230"/>
      <c r="HG173" s="230"/>
      <c r="HH173" s="230"/>
      <c r="HI173" s="230"/>
      <c r="HJ173" s="230"/>
      <c r="HK173" s="230"/>
      <c r="HL173" s="230"/>
      <c r="HM173" s="230"/>
      <c r="HN173" s="230"/>
      <c r="HO173" s="230"/>
      <c r="HP173" s="230"/>
      <c r="HQ173" s="230"/>
      <c r="HR173" s="230"/>
      <c r="HS173" s="230"/>
      <c r="HT173" s="230"/>
      <c r="HU173" s="230"/>
      <c r="HV173" s="230"/>
      <c r="HW173" s="230"/>
      <c r="HX173" s="230"/>
      <c r="HY173" s="230"/>
      <c r="HZ173" s="230"/>
      <c r="IA173" s="230"/>
      <c r="IB173" s="230"/>
      <c r="IC173" s="230"/>
      <c r="ID173" s="230"/>
      <c r="IE173" s="230"/>
      <c r="IF173" s="230"/>
      <c r="IG173" s="230"/>
      <c r="IH173" s="230"/>
      <c r="II173" s="230"/>
      <c r="IJ173" s="230"/>
      <c r="IK173" s="230"/>
      <c r="IL173" s="230"/>
      <c r="IM173" s="230"/>
      <c r="IN173" s="230"/>
      <c r="IO173" s="230"/>
      <c r="IP173" s="230"/>
      <c r="IQ173" s="230"/>
      <c r="IR173" s="230"/>
      <c r="IS173" s="230"/>
      <c r="IT173" s="230"/>
      <c r="IU173" s="230"/>
      <c r="IV173" s="230"/>
    </row>
    <row r="174" spans="1:256" ht="15.75" customHeight="1" x14ac:dyDescent="0.2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0"/>
      <c r="AT174" s="230"/>
      <c r="AU174" s="230"/>
      <c r="AV174" s="230"/>
      <c r="AW174" s="230"/>
      <c r="AX174" s="230"/>
      <c r="AY174" s="230"/>
      <c r="AZ174" s="230"/>
      <c r="BA174" s="230"/>
      <c r="BB174" s="230"/>
      <c r="BC174" s="230"/>
      <c r="BD174" s="230"/>
      <c r="BE174" s="230"/>
      <c r="BF174" s="230"/>
      <c r="BG174" s="230"/>
      <c r="BH174" s="230"/>
      <c r="BI174" s="230"/>
      <c r="BJ174" s="230"/>
      <c r="BK174" s="230"/>
      <c r="BL174" s="230"/>
      <c r="BM174" s="230"/>
      <c r="BN174" s="230"/>
      <c r="BO174" s="230"/>
      <c r="BP174" s="230"/>
      <c r="BQ174" s="230"/>
      <c r="BR174" s="230"/>
      <c r="BS174" s="230"/>
      <c r="BT174" s="230"/>
      <c r="BU174" s="230"/>
      <c r="BV174" s="230"/>
      <c r="BW174" s="230"/>
      <c r="BX174" s="230"/>
      <c r="BY174" s="230"/>
      <c r="BZ174" s="230"/>
      <c r="CA174" s="230"/>
      <c r="CB174" s="230"/>
      <c r="CC174" s="230"/>
      <c r="CD174" s="230"/>
      <c r="CE174" s="230"/>
      <c r="CF174" s="230"/>
      <c r="CG174" s="230"/>
      <c r="CH174" s="230"/>
      <c r="CI174" s="230"/>
      <c r="CJ174" s="230"/>
      <c r="CK174" s="230"/>
      <c r="CL174" s="230"/>
      <c r="CM174" s="230"/>
      <c r="CN174" s="230"/>
      <c r="CO174" s="230"/>
      <c r="CP174" s="230"/>
      <c r="CQ174" s="230"/>
      <c r="CR174" s="230"/>
      <c r="CS174" s="230"/>
      <c r="CT174" s="230"/>
      <c r="CU174" s="230"/>
      <c r="CV174" s="230"/>
      <c r="CW174" s="230"/>
      <c r="CX174" s="230"/>
      <c r="CY174" s="230"/>
      <c r="CZ174" s="230"/>
      <c r="DA174" s="230"/>
      <c r="DB174" s="230"/>
      <c r="DC174" s="230"/>
      <c r="DD174" s="230"/>
      <c r="DE174" s="230"/>
      <c r="DF174" s="230"/>
      <c r="DG174" s="230"/>
      <c r="DH174" s="230"/>
      <c r="DI174" s="230"/>
      <c r="DJ174" s="230"/>
      <c r="DK174" s="230"/>
      <c r="DL174" s="230"/>
      <c r="DM174" s="230"/>
      <c r="DN174" s="230"/>
      <c r="DO174" s="230"/>
      <c r="DP174" s="230"/>
      <c r="DQ174" s="230"/>
      <c r="DR174" s="230"/>
      <c r="DS174" s="230"/>
      <c r="DT174" s="230"/>
      <c r="DU174" s="230"/>
      <c r="DV174" s="230"/>
      <c r="DW174" s="230"/>
      <c r="DX174" s="230"/>
      <c r="DY174" s="230"/>
      <c r="DZ174" s="230"/>
      <c r="EA174" s="230"/>
      <c r="EB174" s="230"/>
      <c r="EC174" s="230"/>
      <c r="ED174" s="230"/>
      <c r="EE174" s="230"/>
      <c r="EF174" s="230"/>
      <c r="EG174" s="230"/>
      <c r="EH174" s="230"/>
      <c r="EI174" s="230"/>
      <c r="EJ174" s="230"/>
      <c r="EK174" s="230"/>
      <c r="EL174" s="230"/>
      <c r="EM174" s="230"/>
      <c r="EN174" s="230"/>
      <c r="EO174" s="230"/>
      <c r="EP174" s="230"/>
      <c r="EQ174" s="230"/>
      <c r="ER174" s="230"/>
      <c r="ES174" s="230"/>
      <c r="ET174" s="230"/>
      <c r="EU174" s="230"/>
      <c r="EV174" s="230"/>
      <c r="EW174" s="230"/>
      <c r="EX174" s="230"/>
      <c r="EY174" s="230"/>
      <c r="EZ174" s="230"/>
      <c r="FA174" s="230"/>
      <c r="FB174" s="230"/>
      <c r="FC174" s="230"/>
      <c r="FD174" s="230"/>
      <c r="FE174" s="230"/>
      <c r="FF174" s="230"/>
      <c r="FG174" s="230"/>
      <c r="FH174" s="230"/>
      <c r="FI174" s="230"/>
      <c r="FJ174" s="230"/>
      <c r="FK174" s="230"/>
      <c r="FL174" s="230"/>
      <c r="FM174" s="230"/>
      <c r="FN174" s="230"/>
      <c r="FO174" s="230"/>
      <c r="FP174" s="230"/>
      <c r="FQ174" s="230"/>
      <c r="FR174" s="230"/>
      <c r="FS174" s="230"/>
      <c r="FT174" s="230"/>
      <c r="FU174" s="230"/>
      <c r="FV174" s="230"/>
      <c r="FW174" s="230"/>
      <c r="FX174" s="230"/>
      <c r="FY174" s="230"/>
      <c r="FZ174" s="230"/>
      <c r="GA174" s="230"/>
      <c r="GB174" s="230"/>
      <c r="GC174" s="230"/>
      <c r="GD174" s="230"/>
      <c r="GE174" s="230"/>
      <c r="GF174" s="230"/>
      <c r="GG174" s="230"/>
      <c r="GH174" s="230"/>
      <c r="GI174" s="230"/>
      <c r="GJ174" s="230"/>
      <c r="GK174" s="230"/>
      <c r="GL174" s="230"/>
      <c r="GM174" s="230"/>
      <c r="GN174" s="230"/>
      <c r="GO174" s="230"/>
      <c r="GP174" s="230"/>
      <c r="GQ174" s="230"/>
      <c r="GR174" s="230"/>
      <c r="GS174" s="230"/>
      <c r="GT174" s="230"/>
      <c r="GU174" s="230"/>
      <c r="GV174" s="230"/>
      <c r="GW174" s="230"/>
      <c r="GX174" s="230"/>
      <c r="GY174" s="230"/>
      <c r="GZ174" s="230"/>
      <c r="HA174" s="230"/>
      <c r="HB174" s="230"/>
      <c r="HC174" s="230"/>
      <c r="HD174" s="230"/>
      <c r="HE174" s="230"/>
      <c r="HF174" s="230"/>
      <c r="HG174" s="230"/>
      <c r="HH174" s="230"/>
      <c r="HI174" s="230"/>
      <c r="HJ174" s="230"/>
      <c r="HK174" s="230"/>
      <c r="HL174" s="230"/>
      <c r="HM174" s="230"/>
      <c r="HN174" s="230"/>
      <c r="HO174" s="230"/>
      <c r="HP174" s="230"/>
      <c r="HQ174" s="230"/>
      <c r="HR174" s="230"/>
      <c r="HS174" s="230"/>
      <c r="HT174" s="230"/>
      <c r="HU174" s="230"/>
      <c r="HV174" s="230"/>
      <c r="HW174" s="230"/>
      <c r="HX174" s="230"/>
      <c r="HY174" s="230"/>
      <c r="HZ174" s="230"/>
      <c r="IA174" s="230"/>
      <c r="IB174" s="230"/>
      <c r="IC174" s="230"/>
      <c r="ID174" s="230"/>
      <c r="IE174" s="230"/>
      <c r="IF174" s="230"/>
      <c r="IG174" s="230"/>
      <c r="IH174" s="230"/>
      <c r="II174" s="230"/>
      <c r="IJ174" s="230"/>
      <c r="IK174" s="230"/>
      <c r="IL174" s="230"/>
      <c r="IM174" s="230"/>
      <c r="IN174" s="230"/>
      <c r="IO174" s="230"/>
      <c r="IP174" s="230"/>
      <c r="IQ174" s="230"/>
      <c r="IR174" s="230"/>
      <c r="IS174" s="230"/>
      <c r="IT174" s="230"/>
      <c r="IU174" s="230"/>
      <c r="IV174" s="230"/>
    </row>
    <row r="175" spans="1:256" ht="15.75" customHeight="1" x14ac:dyDescent="0.2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0"/>
      <c r="AN175" s="230"/>
      <c r="AO175" s="230"/>
      <c r="AP175" s="230"/>
      <c r="AQ175" s="230"/>
      <c r="AR175" s="230"/>
      <c r="AS175" s="230"/>
      <c r="AT175" s="230"/>
      <c r="AU175" s="230"/>
      <c r="AV175" s="230"/>
      <c r="AW175" s="230"/>
      <c r="AX175" s="230"/>
      <c r="AY175" s="230"/>
      <c r="AZ175" s="230"/>
      <c r="BA175" s="230"/>
      <c r="BB175" s="230"/>
      <c r="BC175" s="230"/>
      <c r="BD175" s="230"/>
      <c r="BE175" s="230"/>
      <c r="BF175" s="230"/>
      <c r="BG175" s="230"/>
      <c r="BH175" s="230"/>
      <c r="BI175" s="230"/>
      <c r="BJ175" s="230"/>
      <c r="BK175" s="230"/>
      <c r="BL175" s="230"/>
      <c r="BM175" s="230"/>
      <c r="BN175" s="230"/>
      <c r="BO175" s="230"/>
      <c r="BP175" s="230"/>
      <c r="BQ175" s="230"/>
      <c r="BR175" s="230"/>
      <c r="BS175" s="230"/>
      <c r="BT175" s="230"/>
      <c r="BU175" s="230"/>
      <c r="BV175" s="230"/>
      <c r="BW175" s="230"/>
      <c r="BX175" s="230"/>
      <c r="BY175" s="230"/>
      <c r="BZ175" s="230"/>
      <c r="CA175" s="230"/>
      <c r="CB175" s="230"/>
      <c r="CC175" s="230"/>
      <c r="CD175" s="230"/>
      <c r="CE175" s="230"/>
      <c r="CF175" s="230"/>
      <c r="CG175" s="230"/>
      <c r="CH175" s="230"/>
      <c r="CI175" s="230"/>
      <c r="CJ175" s="230"/>
      <c r="CK175" s="230"/>
      <c r="CL175" s="230"/>
      <c r="CM175" s="230"/>
      <c r="CN175" s="230"/>
      <c r="CO175" s="230"/>
      <c r="CP175" s="230"/>
      <c r="CQ175" s="230"/>
      <c r="CR175" s="230"/>
      <c r="CS175" s="230"/>
      <c r="CT175" s="230"/>
      <c r="CU175" s="230"/>
      <c r="CV175" s="230"/>
      <c r="CW175" s="230"/>
      <c r="CX175" s="230"/>
      <c r="CY175" s="230"/>
      <c r="CZ175" s="230"/>
      <c r="DA175" s="230"/>
      <c r="DB175" s="230"/>
      <c r="DC175" s="230"/>
      <c r="DD175" s="230"/>
      <c r="DE175" s="230"/>
      <c r="DF175" s="230"/>
      <c r="DG175" s="230"/>
      <c r="DH175" s="230"/>
      <c r="DI175" s="230"/>
      <c r="DJ175" s="230"/>
      <c r="DK175" s="230"/>
      <c r="DL175" s="230"/>
      <c r="DM175" s="230"/>
      <c r="DN175" s="230"/>
      <c r="DO175" s="230"/>
      <c r="DP175" s="230"/>
      <c r="DQ175" s="230"/>
      <c r="DR175" s="230"/>
      <c r="DS175" s="230"/>
      <c r="DT175" s="230"/>
      <c r="DU175" s="230"/>
      <c r="DV175" s="230"/>
      <c r="DW175" s="230"/>
      <c r="DX175" s="230"/>
      <c r="DY175" s="230"/>
      <c r="DZ175" s="230"/>
      <c r="EA175" s="230"/>
      <c r="EB175" s="230"/>
      <c r="EC175" s="230"/>
      <c r="ED175" s="230"/>
      <c r="EE175" s="230"/>
      <c r="EF175" s="230"/>
      <c r="EG175" s="230"/>
      <c r="EH175" s="230"/>
      <c r="EI175" s="230"/>
      <c r="EJ175" s="230"/>
      <c r="EK175" s="230"/>
      <c r="EL175" s="230"/>
      <c r="EM175" s="230"/>
      <c r="EN175" s="230"/>
      <c r="EO175" s="230"/>
      <c r="EP175" s="230"/>
      <c r="EQ175" s="230"/>
      <c r="ER175" s="230"/>
      <c r="ES175" s="230"/>
      <c r="ET175" s="230"/>
      <c r="EU175" s="230"/>
      <c r="EV175" s="230"/>
      <c r="EW175" s="230"/>
      <c r="EX175" s="230"/>
      <c r="EY175" s="230"/>
      <c r="EZ175" s="230"/>
      <c r="FA175" s="230"/>
      <c r="FB175" s="230"/>
      <c r="FC175" s="230"/>
      <c r="FD175" s="230"/>
      <c r="FE175" s="230"/>
      <c r="FF175" s="230"/>
      <c r="FG175" s="230"/>
      <c r="FH175" s="230"/>
      <c r="FI175" s="230"/>
      <c r="FJ175" s="230"/>
      <c r="FK175" s="230"/>
      <c r="FL175" s="230"/>
      <c r="FM175" s="230"/>
      <c r="FN175" s="230"/>
      <c r="FO175" s="230"/>
      <c r="FP175" s="230"/>
      <c r="FQ175" s="230"/>
      <c r="FR175" s="230"/>
      <c r="FS175" s="230"/>
      <c r="FT175" s="230"/>
      <c r="FU175" s="230"/>
      <c r="FV175" s="230"/>
      <c r="FW175" s="230"/>
      <c r="FX175" s="230"/>
      <c r="FY175" s="230"/>
      <c r="FZ175" s="230"/>
      <c r="GA175" s="230"/>
      <c r="GB175" s="230"/>
      <c r="GC175" s="230"/>
      <c r="GD175" s="230"/>
      <c r="GE175" s="230"/>
      <c r="GF175" s="230"/>
      <c r="GG175" s="230"/>
      <c r="GH175" s="230"/>
      <c r="GI175" s="230"/>
      <c r="GJ175" s="230"/>
      <c r="GK175" s="230"/>
      <c r="GL175" s="230"/>
      <c r="GM175" s="230"/>
      <c r="GN175" s="230"/>
      <c r="GO175" s="230"/>
      <c r="GP175" s="230"/>
      <c r="GQ175" s="230"/>
      <c r="GR175" s="230"/>
      <c r="GS175" s="230"/>
      <c r="GT175" s="230"/>
      <c r="GU175" s="230"/>
      <c r="GV175" s="230"/>
      <c r="GW175" s="230"/>
      <c r="GX175" s="230"/>
      <c r="GY175" s="230"/>
      <c r="GZ175" s="230"/>
      <c r="HA175" s="230"/>
      <c r="HB175" s="230"/>
      <c r="HC175" s="230"/>
      <c r="HD175" s="230"/>
      <c r="HE175" s="230"/>
      <c r="HF175" s="230"/>
      <c r="HG175" s="230"/>
      <c r="HH175" s="230"/>
      <c r="HI175" s="230"/>
      <c r="HJ175" s="230"/>
      <c r="HK175" s="230"/>
      <c r="HL175" s="230"/>
      <c r="HM175" s="230"/>
      <c r="HN175" s="230"/>
      <c r="HO175" s="230"/>
      <c r="HP175" s="230"/>
      <c r="HQ175" s="230"/>
      <c r="HR175" s="230"/>
      <c r="HS175" s="230"/>
      <c r="HT175" s="230"/>
      <c r="HU175" s="230"/>
      <c r="HV175" s="230"/>
      <c r="HW175" s="230"/>
      <c r="HX175" s="230"/>
      <c r="HY175" s="230"/>
      <c r="HZ175" s="230"/>
      <c r="IA175" s="230"/>
      <c r="IB175" s="230"/>
      <c r="IC175" s="230"/>
      <c r="ID175" s="230"/>
      <c r="IE175" s="230"/>
      <c r="IF175" s="230"/>
      <c r="IG175" s="230"/>
      <c r="IH175" s="230"/>
      <c r="II175" s="230"/>
      <c r="IJ175" s="230"/>
      <c r="IK175" s="230"/>
      <c r="IL175" s="230"/>
      <c r="IM175" s="230"/>
      <c r="IN175" s="230"/>
      <c r="IO175" s="230"/>
      <c r="IP175" s="230"/>
      <c r="IQ175" s="230"/>
      <c r="IR175" s="230"/>
      <c r="IS175" s="230"/>
      <c r="IT175" s="230"/>
      <c r="IU175" s="230"/>
      <c r="IV175" s="230"/>
    </row>
    <row r="176" spans="1:256" ht="15.75" customHeight="1" x14ac:dyDescent="0.2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0"/>
      <c r="AI176" s="230"/>
      <c r="AJ176" s="230"/>
      <c r="AK176" s="230"/>
      <c r="AL176" s="230"/>
      <c r="AM176" s="230"/>
      <c r="AN176" s="230"/>
      <c r="AO176" s="230"/>
      <c r="AP176" s="230"/>
      <c r="AQ176" s="230"/>
      <c r="AR176" s="230"/>
      <c r="AS176" s="230"/>
      <c r="AT176" s="230"/>
      <c r="AU176" s="230"/>
      <c r="AV176" s="230"/>
      <c r="AW176" s="230"/>
      <c r="AX176" s="230"/>
      <c r="AY176" s="230"/>
      <c r="AZ176" s="230"/>
      <c r="BA176" s="230"/>
      <c r="BB176" s="230"/>
      <c r="BC176" s="230"/>
      <c r="BD176" s="230"/>
      <c r="BE176" s="230"/>
      <c r="BF176" s="230"/>
      <c r="BG176" s="230"/>
      <c r="BH176" s="230"/>
      <c r="BI176" s="230"/>
      <c r="BJ176" s="230"/>
      <c r="BK176" s="230"/>
      <c r="BL176" s="230"/>
      <c r="BM176" s="230"/>
      <c r="BN176" s="230"/>
      <c r="BO176" s="230"/>
      <c r="BP176" s="230"/>
      <c r="BQ176" s="230"/>
      <c r="BR176" s="230"/>
      <c r="BS176" s="230"/>
      <c r="BT176" s="230"/>
      <c r="BU176" s="230"/>
      <c r="BV176" s="230"/>
      <c r="BW176" s="230"/>
      <c r="BX176" s="230"/>
      <c r="BY176" s="230"/>
      <c r="BZ176" s="230"/>
      <c r="CA176" s="230"/>
      <c r="CB176" s="230"/>
      <c r="CC176" s="230"/>
      <c r="CD176" s="230"/>
      <c r="CE176" s="230"/>
      <c r="CF176" s="230"/>
      <c r="CG176" s="230"/>
      <c r="CH176" s="230"/>
      <c r="CI176" s="230"/>
      <c r="CJ176" s="230"/>
      <c r="CK176" s="230"/>
      <c r="CL176" s="230"/>
      <c r="CM176" s="230"/>
      <c r="CN176" s="230"/>
      <c r="CO176" s="230"/>
      <c r="CP176" s="230"/>
      <c r="CQ176" s="230"/>
      <c r="CR176" s="230"/>
      <c r="CS176" s="230"/>
      <c r="CT176" s="230"/>
      <c r="CU176" s="230"/>
      <c r="CV176" s="230"/>
      <c r="CW176" s="230"/>
      <c r="CX176" s="230"/>
      <c r="CY176" s="230"/>
      <c r="CZ176" s="230"/>
      <c r="DA176" s="230"/>
      <c r="DB176" s="230"/>
      <c r="DC176" s="230"/>
      <c r="DD176" s="230"/>
      <c r="DE176" s="230"/>
      <c r="DF176" s="230"/>
      <c r="DG176" s="230"/>
      <c r="DH176" s="230"/>
      <c r="DI176" s="230"/>
      <c r="DJ176" s="230"/>
      <c r="DK176" s="230"/>
      <c r="DL176" s="230"/>
      <c r="DM176" s="230"/>
      <c r="DN176" s="230"/>
      <c r="DO176" s="230"/>
      <c r="DP176" s="230"/>
      <c r="DQ176" s="230"/>
      <c r="DR176" s="230"/>
      <c r="DS176" s="230"/>
      <c r="DT176" s="230"/>
      <c r="DU176" s="230"/>
      <c r="DV176" s="230"/>
      <c r="DW176" s="230"/>
      <c r="DX176" s="230"/>
      <c r="DY176" s="230"/>
      <c r="DZ176" s="230"/>
      <c r="EA176" s="230"/>
      <c r="EB176" s="230"/>
      <c r="EC176" s="230"/>
      <c r="ED176" s="230"/>
      <c r="EE176" s="230"/>
      <c r="EF176" s="230"/>
      <c r="EG176" s="230"/>
      <c r="EH176" s="230"/>
      <c r="EI176" s="230"/>
      <c r="EJ176" s="230"/>
      <c r="EK176" s="230"/>
      <c r="EL176" s="230"/>
      <c r="EM176" s="230"/>
      <c r="EN176" s="230"/>
      <c r="EO176" s="230"/>
      <c r="EP176" s="230"/>
      <c r="EQ176" s="230"/>
      <c r="ER176" s="230"/>
      <c r="ES176" s="230"/>
      <c r="ET176" s="230"/>
      <c r="EU176" s="230"/>
      <c r="EV176" s="230"/>
      <c r="EW176" s="230"/>
      <c r="EX176" s="230"/>
      <c r="EY176" s="230"/>
      <c r="EZ176" s="230"/>
      <c r="FA176" s="230"/>
      <c r="FB176" s="230"/>
      <c r="FC176" s="230"/>
      <c r="FD176" s="230"/>
      <c r="FE176" s="230"/>
      <c r="FF176" s="230"/>
      <c r="FG176" s="230"/>
      <c r="FH176" s="230"/>
      <c r="FI176" s="230"/>
      <c r="FJ176" s="230"/>
      <c r="FK176" s="230"/>
      <c r="FL176" s="230"/>
      <c r="FM176" s="230"/>
      <c r="FN176" s="230"/>
      <c r="FO176" s="230"/>
      <c r="FP176" s="230"/>
      <c r="FQ176" s="230"/>
      <c r="FR176" s="230"/>
      <c r="FS176" s="230"/>
      <c r="FT176" s="230"/>
      <c r="FU176" s="230"/>
      <c r="FV176" s="230"/>
      <c r="FW176" s="230"/>
      <c r="FX176" s="230"/>
      <c r="FY176" s="230"/>
      <c r="FZ176" s="230"/>
      <c r="GA176" s="230"/>
      <c r="GB176" s="230"/>
      <c r="GC176" s="230"/>
      <c r="GD176" s="230"/>
      <c r="GE176" s="230"/>
      <c r="GF176" s="230"/>
      <c r="GG176" s="230"/>
      <c r="GH176" s="230"/>
      <c r="GI176" s="230"/>
      <c r="GJ176" s="230"/>
      <c r="GK176" s="230"/>
      <c r="GL176" s="230"/>
      <c r="GM176" s="230"/>
      <c r="GN176" s="230"/>
      <c r="GO176" s="230"/>
      <c r="GP176" s="230"/>
      <c r="GQ176" s="230"/>
      <c r="GR176" s="230"/>
      <c r="GS176" s="230"/>
      <c r="GT176" s="230"/>
      <c r="GU176" s="230"/>
      <c r="GV176" s="230"/>
      <c r="GW176" s="230"/>
      <c r="GX176" s="230"/>
      <c r="GY176" s="230"/>
      <c r="GZ176" s="230"/>
      <c r="HA176" s="230"/>
      <c r="HB176" s="230"/>
      <c r="HC176" s="230"/>
      <c r="HD176" s="230"/>
      <c r="HE176" s="230"/>
      <c r="HF176" s="230"/>
      <c r="HG176" s="230"/>
      <c r="HH176" s="230"/>
      <c r="HI176" s="230"/>
      <c r="HJ176" s="230"/>
      <c r="HK176" s="230"/>
      <c r="HL176" s="230"/>
      <c r="HM176" s="230"/>
      <c r="HN176" s="230"/>
      <c r="HO176" s="230"/>
      <c r="HP176" s="230"/>
      <c r="HQ176" s="230"/>
      <c r="HR176" s="230"/>
      <c r="HS176" s="230"/>
      <c r="HT176" s="230"/>
      <c r="HU176" s="230"/>
      <c r="HV176" s="230"/>
      <c r="HW176" s="230"/>
      <c r="HX176" s="230"/>
      <c r="HY176" s="230"/>
      <c r="HZ176" s="230"/>
      <c r="IA176" s="230"/>
      <c r="IB176" s="230"/>
      <c r="IC176" s="230"/>
      <c r="ID176" s="230"/>
      <c r="IE176" s="230"/>
      <c r="IF176" s="230"/>
      <c r="IG176" s="230"/>
      <c r="IH176" s="230"/>
      <c r="II176" s="230"/>
      <c r="IJ176" s="230"/>
      <c r="IK176" s="230"/>
      <c r="IL176" s="230"/>
      <c r="IM176" s="230"/>
      <c r="IN176" s="230"/>
      <c r="IO176" s="230"/>
      <c r="IP176" s="230"/>
      <c r="IQ176" s="230"/>
      <c r="IR176" s="230"/>
      <c r="IS176" s="230"/>
      <c r="IT176" s="230"/>
      <c r="IU176" s="230"/>
      <c r="IV176" s="230"/>
    </row>
    <row r="177" spans="1:256" ht="15.75" customHeight="1" x14ac:dyDescent="0.2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0"/>
      <c r="BP177" s="230"/>
      <c r="BQ177" s="230"/>
      <c r="BR177" s="230"/>
      <c r="BS177" s="230"/>
      <c r="BT177" s="230"/>
      <c r="BU177" s="230"/>
      <c r="BV177" s="230"/>
      <c r="BW177" s="230"/>
      <c r="BX177" s="230"/>
      <c r="BY177" s="230"/>
      <c r="BZ177" s="230"/>
      <c r="CA177" s="230"/>
      <c r="CB177" s="230"/>
      <c r="CC177" s="230"/>
      <c r="CD177" s="230"/>
      <c r="CE177" s="230"/>
      <c r="CF177" s="230"/>
      <c r="CG177" s="230"/>
      <c r="CH177" s="230"/>
      <c r="CI177" s="230"/>
      <c r="CJ177" s="230"/>
      <c r="CK177" s="230"/>
      <c r="CL177" s="230"/>
      <c r="CM177" s="230"/>
      <c r="CN177" s="230"/>
      <c r="CO177" s="230"/>
      <c r="CP177" s="230"/>
      <c r="CQ177" s="230"/>
      <c r="CR177" s="230"/>
      <c r="CS177" s="230"/>
      <c r="CT177" s="230"/>
      <c r="CU177" s="230"/>
      <c r="CV177" s="230"/>
      <c r="CW177" s="230"/>
      <c r="CX177" s="230"/>
      <c r="CY177" s="230"/>
      <c r="CZ177" s="230"/>
      <c r="DA177" s="230"/>
      <c r="DB177" s="230"/>
      <c r="DC177" s="230"/>
      <c r="DD177" s="230"/>
      <c r="DE177" s="230"/>
      <c r="DF177" s="230"/>
      <c r="DG177" s="230"/>
      <c r="DH177" s="230"/>
      <c r="DI177" s="230"/>
      <c r="DJ177" s="230"/>
      <c r="DK177" s="230"/>
      <c r="DL177" s="230"/>
      <c r="DM177" s="230"/>
      <c r="DN177" s="230"/>
      <c r="DO177" s="230"/>
      <c r="DP177" s="230"/>
      <c r="DQ177" s="230"/>
      <c r="DR177" s="230"/>
      <c r="DS177" s="230"/>
      <c r="DT177" s="230"/>
      <c r="DU177" s="230"/>
      <c r="DV177" s="230"/>
      <c r="DW177" s="230"/>
      <c r="DX177" s="230"/>
      <c r="DY177" s="230"/>
      <c r="DZ177" s="230"/>
      <c r="EA177" s="230"/>
      <c r="EB177" s="230"/>
      <c r="EC177" s="230"/>
      <c r="ED177" s="230"/>
      <c r="EE177" s="230"/>
      <c r="EF177" s="230"/>
      <c r="EG177" s="230"/>
      <c r="EH177" s="230"/>
      <c r="EI177" s="230"/>
      <c r="EJ177" s="230"/>
      <c r="EK177" s="230"/>
      <c r="EL177" s="230"/>
      <c r="EM177" s="230"/>
      <c r="EN177" s="230"/>
      <c r="EO177" s="230"/>
      <c r="EP177" s="230"/>
      <c r="EQ177" s="230"/>
      <c r="ER177" s="230"/>
      <c r="ES177" s="230"/>
      <c r="ET177" s="230"/>
      <c r="EU177" s="230"/>
      <c r="EV177" s="230"/>
      <c r="EW177" s="230"/>
      <c r="EX177" s="230"/>
      <c r="EY177" s="230"/>
      <c r="EZ177" s="230"/>
      <c r="FA177" s="230"/>
      <c r="FB177" s="230"/>
      <c r="FC177" s="230"/>
      <c r="FD177" s="230"/>
      <c r="FE177" s="230"/>
      <c r="FF177" s="230"/>
      <c r="FG177" s="230"/>
      <c r="FH177" s="230"/>
      <c r="FI177" s="230"/>
      <c r="FJ177" s="230"/>
      <c r="FK177" s="230"/>
      <c r="FL177" s="230"/>
      <c r="FM177" s="230"/>
      <c r="FN177" s="230"/>
      <c r="FO177" s="230"/>
      <c r="FP177" s="230"/>
      <c r="FQ177" s="230"/>
      <c r="FR177" s="230"/>
      <c r="FS177" s="230"/>
      <c r="FT177" s="230"/>
      <c r="FU177" s="230"/>
      <c r="FV177" s="230"/>
      <c r="FW177" s="230"/>
      <c r="FX177" s="230"/>
      <c r="FY177" s="230"/>
      <c r="FZ177" s="230"/>
      <c r="GA177" s="230"/>
      <c r="GB177" s="230"/>
      <c r="GC177" s="230"/>
      <c r="GD177" s="230"/>
      <c r="GE177" s="230"/>
      <c r="GF177" s="230"/>
      <c r="GG177" s="230"/>
      <c r="GH177" s="230"/>
      <c r="GI177" s="230"/>
      <c r="GJ177" s="230"/>
      <c r="GK177" s="230"/>
      <c r="GL177" s="230"/>
      <c r="GM177" s="230"/>
      <c r="GN177" s="230"/>
      <c r="GO177" s="230"/>
      <c r="GP177" s="230"/>
      <c r="GQ177" s="230"/>
      <c r="GR177" s="230"/>
      <c r="GS177" s="230"/>
      <c r="GT177" s="230"/>
      <c r="GU177" s="230"/>
      <c r="GV177" s="230"/>
      <c r="GW177" s="230"/>
      <c r="GX177" s="230"/>
      <c r="GY177" s="230"/>
      <c r="GZ177" s="230"/>
      <c r="HA177" s="230"/>
      <c r="HB177" s="230"/>
      <c r="HC177" s="230"/>
      <c r="HD177" s="230"/>
      <c r="HE177" s="230"/>
      <c r="HF177" s="230"/>
      <c r="HG177" s="230"/>
      <c r="HH177" s="230"/>
      <c r="HI177" s="230"/>
      <c r="HJ177" s="230"/>
      <c r="HK177" s="230"/>
      <c r="HL177" s="230"/>
      <c r="HM177" s="230"/>
      <c r="HN177" s="230"/>
      <c r="HO177" s="230"/>
      <c r="HP177" s="230"/>
      <c r="HQ177" s="230"/>
      <c r="HR177" s="230"/>
      <c r="HS177" s="230"/>
      <c r="HT177" s="230"/>
      <c r="HU177" s="230"/>
      <c r="HV177" s="230"/>
      <c r="HW177" s="230"/>
      <c r="HX177" s="230"/>
      <c r="HY177" s="230"/>
      <c r="HZ177" s="230"/>
      <c r="IA177" s="230"/>
      <c r="IB177" s="230"/>
      <c r="IC177" s="230"/>
      <c r="ID177" s="230"/>
      <c r="IE177" s="230"/>
      <c r="IF177" s="230"/>
      <c r="IG177" s="230"/>
      <c r="IH177" s="230"/>
      <c r="II177" s="230"/>
      <c r="IJ177" s="230"/>
      <c r="IK177" s="230"/>
      <c r="IL177" s="230"/>
      <c r="IM177" s="230"/>
      <c r="IN177" s="230"/>
      <c r="IO177" s="230"/>
      <c r="IP177" s="230"/>
      <c r="IQ177" s="230"/>
      <c r="IR177" s="230"/>
      <c r="IS177" s="230"/>
      <c r="IT177" s="230"/>
      <c r="IU177" s="230"/>
      <c r="IV177" s="230"/>
    </row>
    <row r="178" spans="1:256" ht="15.75" customHeight="1" x14ac:dyDescent="0.2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0"/>
      <c r="AT178" s="230"/>
      <c r="AU178" s="230"/>
      <c r="AV178" s="230"/>
      <c r="AW178" s="230"/>
      <c r="AX178" s="230"/>
      <c r="AY178" s="230"/>
      <c r="AZ178" s="230"/>
      <c r="BA178" s="230"/>
      <c r="BB178" s="230"/>
      <c r="BC178" s="230"/>
      <c r="BD178" s="230"/>
      <c r="BE178" s="230"/>
      <c r="BF178" s="230"/>
      <c r="BG178" s="230"/>
      <c r="BH178" s="230"/>
      <c r="BI178" s="230"/>
      <c r="BJ178" s="230"/>
      <c r="BK178" s="230"/>
      <c r="BL178" s="230"/>
      <c r="BM178" s="230"/>
      <c r="BN178" s="230"/>
      <c r="BO178" s="230"/>
      <c r="BP178" s="230"/>
      <c r="BQ178" s="230"/>
      <c r="BR178" s="230"/>
      <c r="BS178" s="230"/>
      <c r="BT178" s="230"/>
      <c r="BU178" s="230"/>
      <c r="BV178" s="230"/>
      <c r="BW178" s="230"/>
      <c r="BX178" s="230"/>
      <c r="BY178" s="230"/>
      <c r="BZ178" s="230"/>
      <c r="CA178" s="230"/>
      <c r="CB178" s="230"/>
      <c r="CC178" s="230"/>
      <c r="CD178" s="230"/>
      <c r="CE178" s="230"/>
      <c r="CF178" s="230"/>
      <c r="CG178" s="230"/>
      <c r="CH178" s="230"/>
      <c r="CI178" s="230"/>
      <c r="CJ178" s="230"/>
      <c r="CK178" s="230"/>
      <c r="CL178" s="230"/>
      <c r="CM178" s="230"/>
      <c r="CN178" s="230"/>
      <c r="CO178" s="230"/>
      <c r="CP178" s="230"/>
      <c r="CQ178" s="230"/>
      <c r="CR178" s="230"/>
      <c r="CS178" s="230"/>
      <c r="CT178" s="230"/>
      <c r="CU178" s="230"/>
      <c r="CV178" s="230"/>
      <c r="CW178" s="230"/>
      <c r="CX178" s="230"/>
      <c r="CY178" s="230"/>
      <c r="CZ178" s="230"/>
      <c r="DA178" s="230"/>
      <c r="DB178" s="230"/>
      <c r="DC178" s="230"/>
      <c r="DD178" s="230"/>
      <c r="DE178" s="230"/>
      <c r="DF178" s="230"/>
      <c r="DG178" s="230"/>
      <c r="DH178" s="230"/>
      <c r="DI178" s="230"/>
      <c r="DJ178" s="230"/>
      <c r="DK178" s="230"/>
      <c r="DL178" s="230"/>
      <c r="DM178" s="230"/>
      <c r="DN178" s="230"/>
      <c r="DO178" s="230"/>
      <c r="DP178" s="230"/>
      <c r="DQ178" s="230"/>
      <c r="DR178" s="230"/>
      <c r="DS178" s="230"/>
      <c r="DT178" s="230"/>
      <c r="DU178" s="230"/>
      <c r="DV178" s="230"/>
      <c r="DW178" s="230"/>
      <c r="DX178" s="230"/>
      <c r="DY178" s="230"/>
      <c r="DZ178" s="230"/>
      <c r="EA178" s="230"/>
      <c r="EB178" s="230"/>
      <c r="EC178" s="230"/>
      <c r="ED178" s="230"/>
      <c r="EE178" s="230"/>
      <c r="EF178" s="230"/>
      <c r="EG178" s="230"/>
      <c r="EH178" s="230"/>
      <c r="EI178" s="230"/>
      <c r="EJ178" s="230"/>
      <c r="EK178" s="230"/>
      <c r="EL178" s="230"/>
      <c r="EM178" s="230"/>
      <c r="EN178" s="230"/>
      <c r="EO178" s="230"/>
      <c r="EP178" s="230"/>
      <c r="EQ178" s="230"/>
      <c r="ER178" s="230"/>
      <c r="ES178" s="230"/>
      <c r="ET178" s="230"/>
      <c r="EU178" s="230"/>
      <c r="EV178" s="230"/>
      <c r="EW178" s="230"/>
      <c r="EX178" s="230"/>
      <c r="EY178" s="230"/>
      <c r="EZ178" s="230"/>
      <c r="FA178" s="230"/>
      <c r="FB178" s="230"/>
      <c r="FC178" s="230"/>
      <c r="FD178" s="230"/>
      <c r="FE178" s="230"/>
      <c r="FF178" s="230"/>
      <c r="FG178" s="230"/>
      <c r="FH178" s="230"/>
      <c r="FI178" s="230"/>
      <c r="FJ178" s="230"/>
      <c r="FK178" s="230"/>
      <c r="FL178" s="230"/>
      <c r="FM178" s="230"/>
      <c r="FN178" s="230"/>
      <c r="FO178" s="230"/>
      <c r="FP178" s="230"/>
      <c r="FQ178" s="230"/>
      <c r="FR178" s="230"/>
      <c r="FS178" s="230"/>
      <c r="FT178" s="230"/>
      <c r="FU178" s="230"/>
      <c r="FV178" s="230"/>
      <c r="FW178" s="230"/>
      <c r="FX178" s="230"/>
      <c r="FY178" s="230"/>
      <c r="FZ178" s="230"/>
      <c r="GA178" s="230"/>
      <c r="GB178" s="230"/>
      <c r="GC178" s="230"/>
      <c r="GD178" s="230"/>
      <c r="GE178" s="230"/>
      <c r="GF178" s="230"/>
      <c r="GG178" s="230"/>
      <c r="GH178" s="230"/>
      <c r="GI178" s="230"/>
      <c r="GJ178" s="230"/>
      <c r="GK178" s="230"/>
      <c r="GL178" s="230"/>
      <c r="GM178" s="230"/>
      <c r="GN178" s="230"/>
      <c r="GO178" s="230"/>
      <c r="GP178" s="230"/>
      <c r="GQ178" s="230"/>
      <c r="GR178" s="230"/>
      <c r="GS178" s="230"/>
      <c r="GT178" s="230"/>
      <c r="GU178" s="230"/>
      <c r="GV178" s="230"/>
      <c r="GW178" s="230"/>
      <c r="GX178" s="230"/>
      <c r="GY178" s="230"/>
      <c r="GZ178" s="230"/>
      <c r="HA178" s="230"/>
      <c r="HB178" s="230"/>
      <c r="HC178" s="230"/>
      <c r="HD178" s="230"/>
      <c r="HE178" s="230"/>
      <c r="HF178" s="230"/>
      <c r="HG178" s="230"/>
      <c r="HH178" s="230"/>
      <c r="HI178" s="230"/>
      <c r="HJ178" s="230"/>
      <c r="HK178" s="230"/>
      <c r="HL178" s="230"/>
      <c r="HM178" s="230"/>
      <c r="HN178" s="230"/>
      <c r="HO178" s="230"/>
      <c r="HP178" s="230"/>
      <c r="HQ178" s="230"/>
      <c r="HR178" s="230"/>
      <c r="HS178" s="230"/>
      <c r="HT178" s="230"/>
      <c r="HU178" s="230"/>
      <c r="HV178" s="230"/>
      <c r="HW178" s="230"/>
      <c r="HX178" s="230"/>
      <c r="HY178" s="230"/>
      <c r="HZ178" s="230"/>
      <c r="IA178" s="230"/>
      <c r="IB178" s="230"/>
      <c r="IC178" s="230"/>
      <c r="ID178" s="230"/>
      <c r="IE178" s="230"/>
      <c r="IF178" s="230"/>
      <c r="IG178" s="230"/>
      <c r="IH178" s="230"/>
      <c r="II178" s="230"/>
      <c r="IJ178" s="230"/>
      <c r="IK178" s="230"/>
      <c r="IL178" s="230"/>
      <c r="IM178" s="230"/>
      <c r="IN178" s="230"/>
      <c r="IO178" s="230"/>
      <c r="IP178" s="230"/>
      <c r="IQ178" s="230"/>
      <c r="IR178" s="230"/>
      <c r="IS178" s="230"/>
      <c r="IT178" s="230"/>
      <c r="IU178" s="230"/>
      <c r="IV178" s="230"/>
    </row>
    <row r="179" spans="1:256" ht="15.75" customHeight="1" x14ac:dyDescent="0.2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30"/>
      <c r="AO179" s="230"/>
      <c r="AP179" s="230"/>
      <c r="AQ179" s="230"/>
      <c r="AR179" s="230"/>
      <c r="AS179" s="230"/>
      <c r="AT179" s="230"/>
      <c r="AU179" s="230"/>
      <c r="AV179" s="230"/>
      <c r="AW179" s="230"/>
      <c r="AX179" s="230"/>
      <c r="AY179" s="230"/>
      <c r="AZ179" s="230"/>
      <c r="BA179" s="230"/>
      <c r="BB179" s="230"/>
      <c r="BC179" s="230"/>
      <c r="BD179" s="230"/>
      <c r="BE179" s="230"/>
      <c r="BF179" s="230"/>
      <c r="BG179" s="230"/>
      <c r="BH179" s="230"/>
      <c r="BI179" s="230"/>
      <c r="BJ179" s="230"/>
      <c r="BK179" s="230"/>
      <c r="BL179" s="230"/>
      <c r="BM179" s="230"/>
      <c r="BN179" s="230"/>
      <c r="BO179" s="230"/>
      <c r="BP179" s="230"/>
      <c r="BQ179" s="230"/>
      <c r="BR179" s="230"/>
      <c r="BS179" s="230"/>
      <c r="BT179" s="230"/>
      <c r="BU179" s="230"/>
      <c r="BV179" s="230"/>
      <c r="BW179" s="230"/>
      <c r="BX179" s="230"/>
      <c r="BY179" s="230"/>
      <c r="BZ179" s="230"/>
      <c r="CA179" s="230"/>
      <c r="CB179" s="230"/>
      <c r="CC179" s="230"/>
      <c r="CD179" s="230"/>
      <c r="CE179" s="230"/>
      <c r="CF179" s="230"/>
      <c r="CG179" s="230"/>
      <c r="CH179" s="230"/>
      <c r="CI179" s="230"/>
      <c r="CJ179" s="230"/>
      <c r="CK179" s="230"/>
      <c r="CL179" s="230"/>
      <c r="CM179" s="230"/>
      <c r="CN179" s="230"/>
      <c r="CO179" s="230"/>
      <c r="CP179" s="230"/>
      <c r="CQ179" s="230"/>
      <c r="CR179" s="230"/>
      <c r="CS179" s="230"/>
      <c r="CT179" s="230"/>
      <c r="CU179" s="230"/>
      <c r="CV179" s="230"/>
      <c r="CW179" s="230"/>
      <c r="CX179" s="230"/>
      <c r="CY179" s="230"/>
      <c r="CZ179" s="230"/>
      <c r="DA179" s="230"/>
      <c r="DB179" s="230"/>
      <c r="DC179" s="230"/>
      <c r="DD179" s="230"/>
      <c r="DE179" s="230"/>
      <c r="DF179" s="230"/>
      <c r="DG179" s="230"/>
      <c r="DH179" s="230"/>
      <c r="DI179" s="230"/>
      <c r="DJ179" s="230"/>
      <c r="DK179" s="230"/>
      <c r="DL179" s="230"/>
      <c r="DM179" s="230"/>
      <c r="DN179" s="230"/>
      <c r="DO179" s="230"/>
      <c r="DP179" s="230"/>
      <c r="DQ179" s="230"/>
      <c r="DR179" s="230"/>
      <c r="DS179" s="230"/>
      <c r="DT179" s="230"/>
      <c r="DU179" s="230"/>
      <c r="DV179" s="230"/>
      <c r="DW179" s="230"/>
      <c r="DX179" s="230"/>
      <c r="DY179" s="230"/>
      <c r="DZ179" s="230"/>
      <c r="EA179" s="230"/>
      <c r="EB179" s="230"/>
      <c r="EC179" s="230"/>
      <c r="ED179" s="230"/>
      <c r="EE179" s="230"/>
      <c r="EF179" s="230"/>
      <c r="EG179" s="230"/>
      <c r="EH179" s="230"/>
      <c r="EI179" s="230"/>
      <c r="EJ179" s="230"/>
      <c r="EK179" s="230"/>
      <c r="EL179" s="230"/>
      <c r="EM179" s="230"/>
      <c r="EN179" s="230"/>
      <c r="EO179" s="230"/>
      <c r="EP179" s="230"/>
      <c r="EQ179" s="230"/>
      <c r="ER179" s="230"/>
      <c r="ES179" s="230"/>
      <c r="ET179" s="230"/>
      <c r="EU179" s="230"/>
      <c r="EV179" s="230"/>
      <c r="EW179" s="230"/>
      <c r="EX179" s="230"/>
      <c r="EY179" s="230"/>
      <c r="EZ179" s="230"/>
      <c r="FA179" s="230"/>
      <c r="FB179" s="230"/>
      <c r="FC179" s="230"/>
      <c r="FD179" s="230"/>
      <c r="FE179" s="230"/>
      <c r="FF179" s="230"/>
      <c r="FG179" s="230"/>
      <c r="FH179" s="230"/>
      <c r="FI179" s="230"/>
      <c r="FJ179" s="230"/>
      <c r="FK179" s="230"/>
      <c r="FL179" s="230"/>
      <c r="FM179" s="230"/>
      <c r="FN179" s="230"/>
      <c r="FO179" s="230"/>
      <c r="FP179" s="230"/>
      <c r="FQ179" s="230"/>
      <c r="FR179" s="230"/>
      <c r="FS179" s="230"/>
      <c r="FT179" s="230"/>
      <c r="FU179" s="230"/>
      <c r="FV179" s="230"/>
      <c r="FW179" s="230"/>
      <c r="FX179" s="230"/>
      <c r="FY179" s="230"/>
      <c r="FZ179" s="230"/>
      <c r="GA179" s="230"/>
      <c r="GB179" s="230"/>
      <c r="GC179" s="230"/>
      <c r="GD179" s="230"/>
      <c r="GE179" s="230"/>
      <c r="GF179" s="230"/>
      <c r="GG179" s="230"/>
      <c r="GH179" s="230"/>
      <c r="GI179" s="230"/>
      <c r="GJ179" s="230"/>
      <c r="GK179" s="230"/>
      <c r="GL179" s="230"/>
      <c r="GM179" s="230"/>
      <c r="GN179" s="230"/>
      <c r="GO179" s="230"/>
      <c r="GP179" s="230"/>
      <c r="GQ179" s="230"/>
      <c r="GR179" s="230"/>
      <c r="GS179" s="230"/>
      <c r="GT179" s="230"/>
      <c r="GU179" s="230"/>
      <c r="GV179" s="230"/>
      <c r="GW179" s="230"/>
      <c r="GX179" s="230"/>
      <c r="GY179" s="230"/>
      <c r="GZ179" s="230"/>
      <c r="HA179" s="230"/>
      <c r="HB179" s="230"/>
      <c r="HC179" s="230"/>
      <c r="HD179" s="230"/>
      <c r="HE179" s="230"/>
      <c r="HF179" s="230"/>
      <c r="HG179" s="230"/>
      <c r="HH179" s="230"/>
      <c r="HI179" s="230"/>
      <c r="HJ179" s="230"/>
      <c r="HK179" s="230"/>
      <c r="HL179" s="230"/>
      <c r="HM179" s="230"/>
      <c r="HN179" s="230"/>
      <c r="HO179" s="230"/>
      <c r="HP179" s="230"/>
      <c r="HQ179" s="230"/>
      <c r="HR179" s="230"/>
      <c r="HS179" s="230"/>
      <c r="HT179" s="230"/>
      <c r="HU179" s="230"/>
      <c r="HV179" s="230"/>
      <c r="HW179" s="230"/>
      <c r="HX179" s="230"/>
      <c r="HY179" s="230"/>
      <c r="HZ179" s="230"/>
      <c r="IA179" s="230"/>
      <c r="IB179" s="230"/>
      <c r="IC179" s="230"/>
      <c r="ID179" s="230"/>
      <c r="IE179" s="230"/>
      <c r="IF179" s="230"/>
      <c r="IG179" s="230"/>
      <c r="IH179" s="230"/>
      <c r="II179" s="230"/>
      <c r="IJ179" s="230"/>
      <c r="IK179" s="230"/>
      <c r="IL179" s="230"/>
      <c r="IM179" s="230"/>
      <c r="IN179" s="230"/>
      <c r="IO179" s="230"/>
      <c r="IP179" s="230"/>
      <c r="IQ179" s="230"/>
      <c r="IR179" s="230"/>
      <c r="IS179" s="230"/>
      <c r="IT179" s="230"/>
      <c r="IU179" s="230"/>
      <c r="IV179" s="230"/>
    </row>
    <row r="180" spans="1:256" ht="15.75" customHeight="1" x14ac:dyDescent="0.2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  <c r="AH180" s="230"/>
      <c r="AI180" s="230"/>
      <c r="AJ180" s="230"/>
      <c r="AK180" s="230"/>
      <c r="AL180" s="230"/>
      <c r="AM180" s="230"/>
      <c r="AN180" s="230"/>
      <c r="AO180" s="230"/>
      <c r="AP180" s="230"/>
      <c r="AQ180" s="230"/>
      <c r="AR180" s="230"/>
      <c r="AS180" s="230"/>
      <c r="AT180" s="230"/>
      <c r="AU180" s="230"/>
      <c r="AV180" s="230"/>
      <c r="AW180" s="230"/>
      <c r="AX180" s="230"/>
      <c r="AY180" s="230"/>
      <c r="AZ180" s="230"/>
      <c r="BA180" s="230"/>
      <c r="BB180" s="230"/>
      <c r="BC180" s="230"/>
      <c r="BD180" s="230"/>
      <c r="BE180" s="230"/>
      <c r="BF180" s="230"/>
      <c r="BG180" s="230"/>
      <c r="BH180" s="230"/>
      <c r="BI180" s="230"/>
      <c r="BJ180" s="230"/>
      <c r="BK180" s="230"/>
      <c r="BL180" s="230"/>
      <c r="BM180" s="230"/>
      <c r="BN180" s="230"/>
      <c r="BO180" s="230"/>
      <c r="BP180" s="230"/>
      <c r="BQ180" s="230"/>
      <c r="BR180" s="230"/>
      <c r="BS180" s="230"/>
      <c r="BT180" s="230"/>
      <c r="BU180" s="230"/>
      <c r="BV180" s="230"/>
      <c r="BW180" s="230"/>
      <c r="BX180" s="230"/>
      <c r="BY180" s="230"/>
      <c r="BZ180" s="230"/>
      <c r="CA180" s="230"/>
      <c r="CB180" s="230"/>
      <c r="CC180" s="230"/>
      <c r="CD180" s="230"/>
      <c r="CE180" s="230"/>
      <c r="CF180" s="230"/>
      <c r="CG180" s="230"/>
      <c r="CH180" s="230"/>
      <c r="CI180" s="230"/>
      <c r="CJ180" s="230"/>
      <c r="CK180" s="230"/>
      <c r="CL180" s="230"/>
      <c r="CM180" s="230"/>
      <c r="CN180" s="230"/>
      <c r="CO180" s="230"/>
      <c r="CP180" s="230"/>
      <c r="CQ180" s="230"/>
      <c r="CR180" s="230"/>
      <c r="CS180" s="230"/>
      <c r="CT180" s="230"/>
      <c r="CU180" s="230"/>
      <c r="CV180" s="230"/>
      <c r="CW180" s="230"/>
      <c r="CX180" s="230"/>
      <c r="CY180" s="230"/>
      <c r="CZ180" s="230"/>
      <c r="DA180" s="230"/>
      <c r="DB180" s="230"/>
      <c r="DC180" s="230"/>
      <c r="DD180" s="230"/>
      <c r="DE180" s="230"/>
      <c r="DF180" s="230"/>
      <c r="DG180" s="230"/>
      <c r="DH180" s="230"/>
      <c r="DI180" s="230"/>
      <c r="DJ180" s="230"/>
      <c r="DK180" s="230"/>
      <c r="DL180" s="230"/>
      <c r="DM180" s="230"/>
      <c r="DN180" s="230"/>
      <c r="DO180" s="230"/>
      <c r="DP180" s="230"/>
      <c r="DQ180" s="230"/>
      <c r="DR180" s="230"/>
      <c r="DS180" s="230"/>
      <c r="DT180" s="230"/>
      <c r="DU180" s="230"/>
      <c r="DV180" s="230"/>
      <c r="DW180" s="230"/>
      <c r="DX180" s="230"/>
      <c r="DY180" s="230"/>
      <c r="DZ180" s="230"/>
      <c r="EA180" s="230"/>
      <c r="EB180" s="230"/>
      <c r="EC180" s="230"/>
      <c r="ED180" s="230"/>
      <c r="EE180" s="230"/>
      <c r="EF180" s="230"/>
      <c r="EG180" s="230"/>
      <c r="EH180" s="230"/>
      <c r="EI180" s="230"/>
      <c r="EJ180" s="230"/>
      <c r="EK180" s="230"/>
      <c r="EL180" s="230"/>
      <c r="EM180" s="230"/>
      <c r="EN180" s="230"/>
      <c r="EO180" s="230"/>
      <c r="EP180" s="230"/>
      <c r="EQ180" s="230"/>
      <c r="ER180" s="230"/>
      <c r="ES180" s="230"/>
      <c r="ET180" s="230"/>
      <c r="EU180" s="230"/>
      <c r="EV180" s="230"/>
      <c r="EW180" s="230"/>
      <c r="EX180" s="230"/>
      <c r="EY180" s="230"/>
      <c r="EZ180" s="230"/>
      <c r="FA180" s="230"/>
      <c r="FB180" s="230"/>
      <c r="FC180" s="230"/>
      <c r="FD180" s="230"/>
      <c r="FE180" s="230"/>
      <c r="FF180" s="230"/>
      <c r="FG180" s="230"/>
      <c r="FH180" s="230"/>
      <c r="FI180" s="230"/>
      <c r="FJ180" s="230"/>
      <c r="FK180" s="230"/>
      <c r="FL180" s="230"/>
      <c r="FM180" s="230"/>
      <c r="FN180" s="230"/>
      <c r="FO180" s="230"/>
      <c r="FP180" s="230"/>
      <c r="FQ180" s="230"/>
      <c r="FR180" s="230"/>
      <c r="FS180" s="230"/>
      <c r="FT180" s="230"/>
      <c r="FU180" s="230"/>
      <c r="FV180" s="230"/>
      <c r="FW180" s="230"/>
      <c r="FX180" s="230"/>
      <c r="FY180" s="230"/>
      <c r="FZ180" s="230"/>
      <c r="GA180" s="230"/>
      <c r="GB180" s="230"/>
      <c r="GC180" s="230"/>
      <c r="GD180" s="230"/>
      <c r="GE180" s="230"/>
      <c r="GF180" s="230"/>
      <c r="GG180" s="230"/>
      <c r="GH180" s="230"/>
      <c r="GI180" s="230"/>
      <c r="GJ180" s="230"/>
      <c r="GK180" s="230"/>
      <c r="GL180" s="230"/>
      <c r="GM180" s="230"/>
      <c r="GN180" s="230"/>
      <c r="GO180" s="230"/>
      <c r="GP180" s="230"/>
      <c r="GQ180" s="230"/>
      <c r="GR180" s="230"/>
      <c r="GS180" s="230"/>
      <c r="GT180" s="230"/>
      <c r="GU180" s="230"/>
      <c r="GV180" s="230"/>
      <c r="GW180" s="230"/>
      <c r="GX180" s="230"/>
      <c r="GY180" s="230"/>
      <c r="GZ180" s="230"/>
      <c r="HA180" s="230"/>
      <c r="HB180" s="230"/>
      <c r="HC180" s="230"/>
      <c r="HD180" s="230"/>
      <c r="HE180" s="230"/>
      <c r="HF180" s="230"/>
      <c r="HG180" s="230"/>
      <c r="HH180" s="230"/>
      <c r="HI180" s="230"/>
      <c r="HJ180" s="230"/>
      <c r="HK180" s="230"/>
      <c r="HL180" s="230"/>
      <c r="HM180" s="230"/>
      <c r="HN180" s="230"/>
      <c r="HO180" s="230"/>
      <c r="HP180" s="230"/>
      <c r="HQ180" s="230"/>
      <c r="HR180" s="230"/>
      <c r="HS180" s="230"/>
      <c r="HT180" s="230"/>
      <c r="HU180" s="230"/>
      <c r="HV180" s="230"/>
      <c r="HW180" s="230"/>
      <c r="HX180" s="230"/>
      <c r="HY180" s="230"/>
      <c r="HZ180" s="230"/>
      <c r="IA180" s="230"/>
      <c r="IB180" s="230"/>
      <c r="IC180" s="230"/>
      <c r="ID180" s="230"/>
      <c r="IE180" s="230"/>
      <c r="IF180" s="230"/>
      <c r="IG180" s="230"/>
      <c r="IH180" s="230"/>
      <c r="II180" s="230"/>
      <c r="IJ180" s="230"/>
      <c r="IK180" s="230"/>
      <c r="IL180" s="230"/>
      <c r="IM180" s="230"/>
      <c r="IN180" s="230"/>
      <c r="IO180" s="230"/>
      <c r="IP180" s="230"/>
      <c r="IQ180" s="230"/>
      <c r="IR180" s="230"/>
      <c r="IS180" s="230"/>
      <c r="IT180" s="230"/>
      <c r="IU180" s="230"/>
      <c r="IV180" s="230"/>
    </row>
    <row r="181" spans="1:256" ht="15.75" customHeight="1" x14ac:dyDescent="0.2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0"/>
      <c r="AT181" s="230"/>
      <c r="AU181" s="230"/>
      <c r="AV181" s="230"/>
      <c r="AW181" s="230"/>
      <c r="AX181" s="230"/>
      <c r="AY181" s="230"/>
      <c r="AZ181" s="230"/>
      <c r="BA181" s="230"/>
      <c r="BB181" s="230"/>
      <c r="BC181" s="230"/>
      <c r="BD181" s="230"/>
      <c r="BE181" s="230"/>
      <c r="BF181" s="230"/>
      <c r="BG181" s="230"/>
      <c r="BH181" s="230"/>
      <c r="BI181" s="230"/>
      <c r="BJ181" s="230"/>
      <c r="BK181" s="230"/>
      <c r="BL181" s="230"/>
      <c r="BM181" s="230"/>
      <c r="BN181" s="230"/>
      <c r="BO181" s="230"/>
      <c r="BP181" s="230"/>
      <c r="BQ181" s="230"/>
      <c r="BR181" s="230"/>
      <c r="BS181" s="230"/>
      <c r="BT181" s="230"/>
      <c r="BU181" s="230"/>
      <c r="BV181" s="230"/>
      <c r="BW181" s="230"/>
      <c r="BX181" s="230"/>
      <c r="BY181" s="230"/>
      <c r="BZ181" s="230"/>
      <c r="CA181" s="230"/>
      <c r="CB181" s="230"/>
      <c r="CC181" s="230"/>
      <c r="CD181" s="230"/>
      <c r="CE181" s="230"/>
      <c r="CF181" s="230"/>
      <c r="CG181" s="230"/>
      <c r="CH181" s="230"/>
      <c r="CI181" s="230"/>
      <c r="CJ181" s="230"/>
      <c r="CK181" s="230"/>
      <c r="CL181" s="230"/>
      <c r="CM181" s="230"/>
      <c r="CN181" s="230"/>
      <c r="CO181" s="230"/>
      <c r="CP181" s="230"/>
      <c r="CQ181" s="230"/>
      <c r="CR181" s="230"/>
      <c r="CS181" s="230"/>
      <c r="CT181" s="230"/>
      <c r="CU181" s="230"/>
      <c r="CV181" s="230"/>
      <c r="CW181" s="230"/>
      <c r="CX181" s="230"/>
      <c r="CY181" s="230"/>
      <c r="CZ181" s="230"/>
      <c r="DA181" s="230"/>
      <c r="DB181" s="230"/>
      <c r="DC181" s="230"/>
      <c r="DD181" s="230"/>
      <c r="DE181" s="230"/>
      <c r="DF181" s="230"/>
      <c r="DG181" s="230"/>
      <c r="DH181" s="230"/>
      <c r="DI181" s="230"/>
      <c r="DJ181" s="230"/>
      <c r="DK181" s="230"/>
      <c r="DL181" s="230"/>
      <c r="DM181" s="230"/>
      <c r="DN181" s="230"/>
      <c r="DO181" s="230"/>
      <c r="DP181" s="230"/>
      <c r="DQ181" s="230"/>
      <c r="DR181" s="230"/>
      <c r="DS181" s="230"/>
      <c r="DT181" s="230"/>
      <c r="DU181" s="230"/>
      <c r="DV181" s="230"/>
      <c r="DW181" s="230"/>
      <c r="DX181" s="230"/>
      <c r="DY181" s="230"/>
      <c r="DZ181" s="230"/>
      <c r="EA181" s="230"/>
      <c r="EB181" s="230"/>
      <c r="EC181" s="230"/>
      <c r="ED181" s="230"/>
      <c r="EE181" s="230"/>
      <c r="EF181" s="230"/>
      <c r="EG181" s="230"/>
      <c r="EH181" s="230"/>
      <c r="EI181" s="230"/>
      <c r="EJ181" s="230"/>
      <c r="EK181" s="230"/>
      <c r="EL181" s="230"/>
      <c r="EM181" s="230"/>
      <c r="EN181" s="230"/>
      <c r="EO181" s="230"/>
      <c r="EP181" s="230"/>
      <c r="EQ181" s="230"/>
      <c r="ER181" s="230"/>
      <c r="ES181" s="230"/>
      <c r="ET181" s="230"/>
      <c r="EU181" s="230"/>
      <c r="EV181" s="230"/>
      <c r="EW181" s="230"/>
      <c r="EX181" s="230"/>
      <c r="EY181" s="230"/>
      <c r="EZ181" s="230"/>
      <c r="FA181" s="230"/>
      <c r="FB181" s="230"/>
      <c r="FC181" s="230"/>
      <c r="FD181" s="230"/>
      <c r="FE181" s="230"/>
      <c r="FF181" s="230"/>
      <c r="FG181" s="230"/>
      <c r="FH181" s="230"/>
      <c r="FI181" s="230"/>
      <c r="FJ181" s="230"/>
      <c r="FK181" s="230"/>
      <c r="FL181" s="230"/>
      <c r="FM181" s="230"/>
      <c r="FN181" s="230"/>
      <c r="FO181" s="230"/>
      <c r="FP181" s="230"/>
      <c r="FQ181" s="230"/>
      <c r="FR181" s="230"/>
      <c r="FS181" s="230"/>
      <c r="FT181" s="230"/>
      <c r="FU181" s="230"/>
      <c r="FV181" s="230"/>
      <c r="FW181" s="230"/>
      <c r="FX181" s="230"/>
      <c r="FY181" s="230"/>
      <c r="FZ181" s="230"/>
      <c r="GA181" s="230"/>
      <c r="GB181" s="230"/>
      <c r="GC181" s="230"/>
      <c r="GD181" s="230"/>
      <c r="GE181" s="230"/>
      <c r="GF181" s="230"/>
      <c r="GG181" s="230"/>
      <c r="GH181" s="230"/>
      <c r="GI181" s="230"/>
      <c r="GJ181" s="230"/>
      <c r="GK181" s="230"/>
      <c r="GL181" s="230"/>
      <c r="GM181" s="230"/>
      <c r="GN181" s="230"/>
      <c r="GO181" s="230"/>
      <c r="GP181" s="230"/>
      <c r="GQ181" s="230"/>
      <c r="GR181" s="230"/>
      <c r="GS181" s="230"/>
      <c r="GT181" s="230"/>
      <c r="GU181" s="230"/>
      <c r="GV181" s="230"/>
      <c r="GW181" s="230"/>
      <c r="GX181" s="230"/>
      <c r="GY181" s="230"/>
      <c r="GZ181" s="230"/>
      <c r="HA181" s="230"/>
      <c r="HB181" s="230"/>
      <c r="HC181" s="230"/>
      <c r="HD181" s="230"/>
      <c r="HE181" s="230"/>
      <c r="HF181" s="230"/>
      <c r="HG181" s="230"/>
      <c r="HH181" s="230"/>
      <c r="HI181" s="230"/>
      <c r="HJ181" s="230"/>
      <c r="HK181" s="230"/>
      <c r="HL181" s="230"/>
      <c r="HM181" s="230"/>
      <c r="HN181" s="230"/>
      <c r="HO181" s="230"/>
      <c r="HP181" s="230"/>
      <c r="HQ181" s="230"/>
      <c r="HR181" s="230"/>
      <c r="HS181" s="230"/>
      <c r="HT181" s="230"/>
      <c r="HU181" s="230"/>
      <c r="HV181" s="230"/>
      <c r="HW181" s="230"/>
      <c r="HX181" s="230"/>
      <c r="HY181" s="230"/>
      <c r="HZ181" s="230"/>
      <c r="IA181" s="230"/>
      <c r="IB181" s="230"/>
      <c r="IC181" s="230"/>
      <c r="ID181" s="230"/>
      <c r="IE181" s="230"/>
      <c r="IF181" s="230"/>
      <c r="IG181" s="230"/>
      <c r="IH181" s="230"/>
      <c r="II181" s="230"/>
      <c r="IJ181" s="230"/>
      <c r="IK181" s="230"/>
      <c r="IL181" s="230"/>
      <c r="IM181" s="230"/>
      <c r="IN181" s="230"/>
      <c r="IO181" s="230"/>
      <c r="IP181" s="230"/>
      <c r="IQ181" s="230"/>
      <c r="IR181" s="230"/>
      <c r="IS181" s="230"/>
      <c r="IT181" s="230"/>
      <c r="IU181" s="230"/>
      <c r="IV181" s="230"/>
    </row>
    <row r="182" spans="1:256" ht="15.75" customHeight="1" x14ac:dyDescent="0.2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0"/>
      <c r="AT182" s="230"/>
      <c r="AU182" s="230"/>
      <c r="AV182" s="230"/>
      <c r="AW182" s="230"/>
      <c r="AX182" s="230"/>
      <c r="AY182" s="230"/>
      <c r="AZ182" s="230"/>
      <c r="BA182" s="230"/>
      <c r="BB182" s="230"/>
      <c r="BC182" s="230"/>
      <c r="BD182" s="230"/>
      <c r="BE182" s="230"/>
      <c r="BF182" s="230"/>
      <c r="BG182" s="230"/>
      <c r="BH182" s="230"/>
      <c r="BI182" s="230"/>
      <c r="BJ182" s="230"/>
      <c r="BK182" s="230"/>
      <c r="BL182" s="230"/>
      <c r="BM182" s="230"/>
      <c r="BN182" s="230"/>
      <c r="BO182" s="230"/>
      <c r="BP182" s="230"/>
      <c r="BQ182" s="230"/>
      <c r="BR182" s="230"/>
      <c r="BS182" s="230"/>
      <c r="BT182" s="230"/>
      <c r="BU182" s="230"/>
      <c r="BV182" s="230"/>
      <c r="BW182" s="230"/>
      <c r="BX182" s="230"/>
      <c r="BY182" s="230"/>
      <c r="BZ182" s="230"/>
      <c r="CA182" s="230"/>
      <c r="CB182" s="230"/>
      <c r="CC182" s="230"/>
      <c r="CD182" s="230"/>
      <c r="CE182" s="230"/>
      <c r="CF182" s="230"/>
      <c r="CG182" s="230"/>
      <c r="CH182" s="230"/>
      <c r="CI182" s="230"/>
      <c r="CJ182" s="230"/>
      <c r="CK182" s="230"/>
      <c r="CL182" s="230"/>
      <c r="CM182" s="230"/>
      <c r="CN182" s="230"/>
      <c r="CO182" s="230"/>
      <c r="CP182" s="230"/>
      <c r="CQ182" s="230"/>
      <c r="CR182" s="230"/>
      <c r="CS182" s="230"/>
      <c r="CT182" s="230"/>
      <c r="CU182" s="230"/>
      <c r="CV182" s="230"/>
      <c r="CW182" s="230"/>
      <c r="CX182" s="230"/>
      <c r="CY182" s="230"/>
      <c r="CZ182" s="230"/>
      <c r="DA182" s="230"/>
      <c r="DB182" s="230"/>
      <c r="DC182" s="230"/>
      <c r="DD182" s="230"/>
      <c r="DE182" s="230"/>
      <c r="DF182" s="230"/>
      <c r="DG182" s="230"/>
      <c r="DH182" s="230"/>
      <c r="DI182" s="230"/>
      <c r="DJ182" s="230"/>
      <c r="DK182" s="230"/>
      <c r="DL182" s="230"/>
      <c r="DM182" s="230"/>
      <c r="DN182" s="230"/>
      <c r="DO182" s="230"/>
      <c r="DP182" s="230"/>
      <c r="DQ182" s="230"/>
      <c r="DR182" s="230"/>
      <c r="DS182" s="230"/>
      <c r="DT182" s="230"/>
      <c r="DU182" s="230"/>
      <c r="DV182" s="230"/>
      <c r="DW182" s="230"/>
      <c r="DX182" s="230"/>
      <c r="DY182" s="230"/>
      <c r="DZ182" s="230"/>
      <c r="EA182" s="230"/>
      <c r="EB182" s="230"/>
      <c r="EC182" s="230"/>
      <c r="ED182" s="230"/>
      <c r="EE182" s="230"/>
      <c r="EF182" s="230"/>
      <c r="EG182" s="230"/>
      <c r="EH182" s="230"/>
      <c r="EI182" s="230"/>
      <c r="EJ182" s="230"/>
      <c r="EK182" s="230"/>
      <c r="EL182" s="230"/>
      <c r="EM182" s="230"/>
      <c r="EN182" s="230"/>
      <c r="EO182" s="230"/>
      <c r="EP182" s="230"/>
      <c r="EQ182" s="230"/>
      <c r="ER182" s="230"/>
      <c r="ES182" s="230"/>
      <c r="ET182" s="230"/>
      <c r="EU182" s="230"/>
      <c r="EV182" s="230"/>
      <c r="EW182" s="230"/>
      <c r="EX182" s="230"/>
      <c r="EY182" s="230"/>
      <c r="EZ182" s="230"/>
      <c r="FA182" s="230"/>
      <c r="FB182" s="230"/>
      <c r="FC182" s="230"/>
      <c r="FD182" s="230"/>
      <c r="FE182" s="230"/>
      <c r="FF182" s="230"/>
      <c r="FG182" s="230"/>
      <c r="FH182" s="230"/>
      <c r="FI182" s="230"/>
      <c r="FJ182" s="230"/>
      <c r="FK182" s="230"/>
      <c r="FL182" s="230"/>
      <c r="FM182" s="230"/>
      <c r="FN182" s="230"/>
      <c r="FO182" s="230"/>
      <c r="FP182" s="230"/>
      <c r="FQ182" s="230"/>
      <c r="FR182" s="230"/>
      <c r="FS182" s="230"/>
      <c r="FT182" s="230"/>
      <c r="FU182" s="230"/>
      <c r="FV182" s="230"/>
      <c r="FW182" s="230"/>
      <c r="FX182" s="230"/>
      <c r="FY182" s="230"/>
      <c r="FZ182" s="230"/>
      <c r="GA182" s="230"/>
      <c r="GB182" s="230"/>
      <c r="GC182" s="230"/>
      <c r="GD182" s="230"/>
      <c r="GE182" s="230"/>
      <c r="GF182" s="230"/>
      <c r="GG182" s="230"/>
      <c r="GH182" s="230"/>
      <c r="GI182" s="230"/>
      <c r="GJ182" s="230"/>
      <c r="GK182" s="230"/>
      <c r="GL182" s="230"/>
      <c r="GM182" s="230"/>
      <c r="GN182" s="230"/>
      <c r="GO182" s="230"/>
      <c r="GP182" s="230"/>
      <c r="GQ182" s="230"/>
      <c r="GR182" s="230"/>
      <c r="GS182" s="230"/>
      <c r="GT182" s="230"/>
      <c r="GU182" s="230"/>
      <c r="GV182" s="230"/>
      <c r="GW182" s="230"/>
      <c r="GX182" s="230"/>
      <c r="GY182" s="230"/>
      <c r="GZ182" s="230"/>
      <c r="HA182" s="230"/>
      <c r="HB182" s="230"/>
      <c r="HC182" s="230"/>
      <c r="HD182" s="230"/>
      <c r="HE182" s="230"/>
      <c r="HF182" s="230"/>
      <c r="HG182" s="230"/>
      <c r="HH182" s="230"/>
      <c r="HI182" s="230"/>
      <c r="HJ182" s="230"/>
      <c r="HK182" s="230"/>
      <c r="HL182" s="230"/>
      <c r="HM182" s="230"/>
      <c r="HN182" s="230"/>
      <c r="HO182" s="230"/>
      <c r="HP182" s="230"/>
      <c r="HQ182" s="230"/>
      <c r="HR182" s="230"/>
      <c r="HS182" s="230"/>
      <c r="HT182" s="230"/>
      <c r="HU182" s="230"/>
      <c r="HV182" s="230"/>
      <c r="HW182" s="230"/>
      <c r="HX182" s="230"/>
      <c r="HY182" s="230"/>
      <c r="HZ182" s="230"/>
      <c r="IA182" s="230"/>
      <c r="IB182" s="230"/>
      <c r="IC182" s="230"/>
      <c r="ID182" s="230"/>
      <c r="IE182" s="230"/>
      <c r="IF182" s="230"/>
      <c r="IG182" s="230"/>
      <c r="IH182" s="230"/>
      <c r="II182" s="230"/>
      <c r="IJ182" s="230"/>
      <c r="IK182" s="230"/>
      <c r="IL182" s="230"/>
      <c r="IM182" s="230"/>
      <c r="IN182" s="230"/>
      <c r="IO182" s="230"/>
      <c r="IP182" s="230"/>
      <c r="IQ182" s="230"/>
      <c r="IR182" s="230"/>
      <c r="IS182" s="230"/>
      <c r="IT182" s="230"/>
      <c r="IU182" s="230"/>
      <c r="IV182" s="230"/>
    </row>
    <row r="183" spans="1:256" ht="15.75" customHeight="1" x14ac:dyDescent="0.2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30"/>
      <c r="AO183" s="230"/>
      <c r="AP183" s="230"/>
      <c r="AQ183" s="230"/>
      <c r="AR183" s="230"/>
      <c r="AS183" s="230"/>
      <c r="AT183" s="230"/>
      <c r="AU183" s="230"/>
      <c r="AV183" s="230"/>
      <c r="AW183" s="230"/>
      <c r="AX183" s="230"/>
      <c r="AY183" s="230"/>
      <c r="AZ183" s="230"/>
      <c r="BA183" s="230"/>
      <c r="BB183" s="230"/>
      <c r="BC183" s="230"/>
      <c r="BD183" s="230"/>
      <c r="BE183" s="230"/>
      <c r="BF183" s="230"/>
      <c r="BG183" s="230"/>
      <c r="BH183" s="230"/>
      <c r="BI183" s="230"/>
      <c r="BJ183" s="230"/>
      <c r="BK183" s="230"/>
      <c r="BL183" s="230"/>
      <c r="BM183" s="230"/>
      <c r="BN183" s="230"/>
      <c r="BO183" s="230"/>
      <c r="BP183" s="230"/>
      <c r="BQ183" s="230"/>
      <c r="BR183" s="230"/>
      <c r="BS183" s="230"/>
      <c r="BT183" s="230"/>
      <c r="BU183" s="230"/>
      <c r="BV183" s="230"/>
      <c r="BW183" s="230"/>
      <c r="BX183" s="230"/>
      <c r="BY183" s="230"/>
      <c r="BZ183" s="230"/>
      <c r="CA183" s="230"/>
      <c r="CB183" s="230"/>
      <c r="CC183" s="230"/>
      <c r="CD183" s="230"/>
      <c r="CE183" s="230"/>
      <c r="CF183" s="230"/>
      <c r="CG183" s="230"/>
      <c r="CH183" s="230"/>
      <c r="CI183" s="230"/>
      <c r="CJ183" s="230"/>
      <c r="CK183" s="230"/>
      <c r="CL183" s="230"/>
      <c r="CM183" s="230"/>
      <c r="CN183" s="230"/>
      <c r="CO183" s="230"/>
      <c r="CP183" s="230"/>
      <c r="CQ183" s="230"/>
      <c r="CR183" s="230"/>
      <c r="CS183" s="230"/>
      <c r="CT183" s="230"/>
      <c r="CU183" s="230"/>
      <c r="CV183" s="230"/>
      <c r="CW183" s="230"/>
      <c r="CX183" s="230"/>
      <c r="CY183" s="230"/>
      <c r="CZ183" s="230"/>
      <c r="DA183" s="230"/>
      <c r="DB183" s="230"/>
      <c r="DC183" s="230"/>
      <c r="DD183" s="230"/>
      <c r="DE183" s="230"/>
      <c r="DF183" s="230"/>
      <c r="DG183" s="230"/>
      <c r="DH183" s="230"/>
      <c r="DI183" s="230"/>
      <c r="DJ183" s="230"/>
      <c r="DK183" s="230"/>
      <c r="DL183" s="230"/>
      <c r="DM183" s="230"/>
      <c r="DN183" s="230"/>
      <c r="DO183" s="230"/>
      <c r="DP183" s="230"/>
      <c r="DQ183" s="230"/>
      <c r="DR183" s="230"/>
      <c r="DS183" s="230"/>
      <c r="DT183" s="230"/>
      <c r="DU183" s="230"/>
      <c r="DV183" s="230"/>
      <c r="DW183" s="230"/>
      <c r="DX183" s="230"/>
      <c r="DY183" s="230"/>
      <c r="DZ183" s="230"/>
      <c r="EA183" s="230"/>
      <c r="EB183" s="230"/>
      <c r="EC183" s="230"/>
      <c r="ED183" s="230"/>
      <c r="EE183" s="230"/>
      <c r="EF183" s="230"/>
      <c r="EG183" s="230"/>
      <c r="EH183" s="230"/>
      <c r="EI183" s="230"/>
      <c r="EJ183" s="230"/>
      <c r="EK183" s="230"/>
      <c r="EL183" s="230"/>
      <c r="EM183" s="230"/>
      <c r="EN183" s="230"/>
      <c r="EO183" s="230"/>
      <c r="EP183" s="230"/>
      <c r="EQ183" s="230"/>
      <c r="ER183" s="230"/>
      <c r="ES183" s="230"/>
      <c r="ET183" s="230"/>
      <c r="EU183" s="230"/>
      <c r="EV183" s="230"/>
      <c r="EW183" s="230"/>
      <c r="EX183" s="230"/>
      <c r="EY183" s="230"/>
      <c r="EZ183" s="230"/>
      <c r="FA183" s="230"/>
      <c r="FB183" s="230"/>
      <c r="FC183" s="230"/>
      <c r="FD183" s="230"/>
      <c r="FE183" s="230"/>
      <c r="FF183" s="230"/>
      <c r="FG183" s="230"/>
      <c r="FH183" s="230"/>
      <c r="FI183" s="230"/>
      <c r="FJ183" s="230"/>
      <c r="FK183" s="230"/>
      <c r="FL183" s="230"/>
      <c r="FM183" s="230"/>
      <c r="FN183" s="230"/>
      <c r="FO183" s="230"/>
      <c r="FP183" s="230"/>
      <c r="FQ183" s="230"/>
      <c r="FR183" s="230"/>
      <c r="FS183" s="230"/>
      <c r="FT183" s="230"/>
      <c r="FU183" s="230"/>
      <c r="FV183" s="230"/>
      <c r="FW183" s="230"/>
      <c r="FX183" s="230"/>
      <c r="FY183" s="230"/>
      <c r="FZ183" s="230"/>
      <c r="GA183" s="230"/>
      <c r="GB183" s="230"/>
      <c r="GC183" s="230"/>
      <c r="GD183" s="230"/>
      <c r="GE183" s="230"/>
      <c r="GF183" s="230"/>
      <c r="GG183" s="230"/>
      <c r="GH183" s="230"/>
      <c r="GI183" s="230"/>
      <c r="GJ183" s="230"/>
      <c r="GK183" s="230"/>
      <c r="GL183" s="230"/>
      <c r="GM183" s="230"/>
      <c r="GN183" s="230"/>
      <c r="GO183" s="230"/>
      <c r="GP183" s="230"/>
      <c r="GQ183" s="230"/>
      <c r="GR183" s="230"/>
      <c r="GS183" s="230"/>
      <c r="GT183" s="230"/>
      <c r="GU183" s="230"/>
      <c r="GV183" s="230"/>
      <c r="GW183" s="230"/>
      <c r="GX183" s="230"/>
      <c r="GY183" s="230"/>
      <c r="GZ183" s="230"/>
      <c r="HA183" s="230"/>
      <c r="HB183" s="230"/>
      <c r="HC183" s="230"/>
      <c r="HD183" s="230"/>
      <c r="HE183" s="230"/>
      <c r="HF183" s="230"/>
      <c r="HG183" s="230"/>
      <c r="HH183" s="230"/>
      <c r="HI183" s="230"/>
      <c r="HJ183" s="230"/>
      <c r="HK183" s="230"/>
      <c r="HL183" s="230"/>
      <c r="HM183" s="230"/>
      <c r="HN183" s="230"/>
      <c r="HO183" s="230"/>
      <c r="HP183" s="230"/>
      <c r="HQ183" s="230"/>
      <c r="HR183" s="230"/>
      <c r="HS183" s="230"/>
      <c r="HT183" s="230"/>
      <c r="HU183" s="230"/>
      <c r="HV183" s="230"/>
      <c r="HW183" s="230"/>
      <c r="HX183" s="230"/>
      <c r="HY183" s="230"/>
      <c r="HZ183" s="230"/>
      <c r="IA183" s="230"/>
      <c r="IB183" s="230"/>
      <c r="IC183" s="230"/>
      <c r="ID183" s="230"/>
      <c r="IE183" s="230"/>
      <c r="IF183" s="230"/>
      <c r="IG183" s="230"/>
      <c r="IH183" s="230"/>
      <c r="II183" s="230"/>
      <c r="IJ183" s="230"/>
      <c r="IK183" s="230"/>
      <c r="IL183" s="230"/>
      <c r="IM183" s="230"/>
      <c r="IN183" s="230"/>
      <c r="IO183" s="230"/>
      <c r="IP183" s="230"/>
      <c r="IQ183" s="230"/>
      <c r="IR183" s="230"/>
      <c r="IS183" s="230"/>
      <c r="IT183" s="230"/>
      <c r="IU183" s="230"/>
      <c r="IV183" s="230"/>
    </row>
    <row r="184" spans="1:256" ht="15.75" customHeight="1" x14ac:dyDescent="0.2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30"/>
      <c r="BB184" s="230"/>
      <c r="BC184" s="230"/>
      <c r="BD184" s="230"/>
      <c r="BE184" s="230"/>
      <c r="BF184" s="230"/>
      <c r="BG184" s="230"/>
      <c r="BH184" s="230"/>
      <c r="BI184" s="230"/>
      <c r="BJ184" s="230"/>
      <c r="BK184" s="230"/>
      <c r="BL184" s="230"/>
      <c r="BM184" s="230"/>
      <c r="BN184" s="230"/>
      <c r="BO184" s="230"/>
      <c r="BP184" s="230"/>
      <c r="BQ184" s="230"/>
      <c r="BR184" s="230"/>
      <c r="BS184" s="230"/>
      <c r="BT184" s="230"/>
      <c r="BU184" s="230"/>
      <c r="BV184" s="230"/>
      <c r="BW184" s="230"/>
      <c r="BX184" s="230"/>
      <c r="BY184" s="230"/>
      <c r="BZ184" s="230"/>
      <c r="CA184" s="230"/>
      <c r="CB184" s="230"/>
      <c r="CC184" s="230"/>
      <c r="CD184" s="230"/>
      <c r="CE184" s="230"/>
      <c r="CF184" s="230"/>
      <c r="CG184" s="230"/>
      <c r="CH184" s="230"/>
      <c r="CI184" s="230"/>
      <c r="CJ184" s="230"/>
      <c r="CK184" s="230"/>
      <c r="CL184" s="230"/>
      <c r="CM184" s="230"/>
      <c r="CN184" s="230"/>
      <c r="CO184" s="230"/>
      <c r="CP184" s="230"/>
      <c r="CQ184" s="230"/>
      <c r="CR184" s="230"/>
      <c r="CS184" s="230"/>
      <c r="CT184" s="230"/>
      <c r="CU184" s="230"/>
      <c r="CV184" s="230"/>
      <c r="CW184" s="230"/>
      <c r="CX184" s="230"/>
      <c r="CY184" s="230"/>
      <c r="CZ184" s="230"/>
      <c r="DA184" s="230"/>
      <c r="DB184" s="230"/>
      <c r="DC184" s="230"/>
      <c r="DD184" s="230"/>
      <c r="DE184" s="230"/>
      <c r="DF184" s="230"/>
      <c r="DG184" s="230"/>
      <c r="DH184" s="230"/>
      <c r="DI184" s="230"/>
      <c r="DJ184" s="230"/>
      <c r="DK184" s="230"/>
      <c r="DL184" s="230"/>
      <c r="DM184" s="230"/>
      <c r="DN184" s="230"/>
      <c r="DO184" s="230"/>
      <c r="DP184" s="230"/>
      <c r="DQ184" s="230"/>
      <c r="DR184" s="230"/>
      <c r="DS184" s="230"/>
      <c r="DT184" s="230"/>
      <c r="DU184" s="230"/>
      <c r="DV184" s="230"/>
      <c r="DW184" s="230"/>
      <c r="DX184" s="230"/>
      <c r="DY184" s="230"/>
      <c r="DZ184" s="230"/>
      <c r="EA184" s="230"/>
      <c r="EB184" s="230"/>
      <c r="EC184" s="230"/>
      <c r="ED184" s="230"/>
      <c r="EE184" s="230"/>
      <c r="EF184" s="230"/>
      <c r="EG184" s="230"/>
      <c r="EH184" s="230"/>
      <c r="EI184" s="230"/>
      <c r="EJ184" s="230"/>
      <c r="EK184" s="230"/>
      <c r="EL184" s="230"/>
      <c r="EM184" s="230"/>
      <c r="EN184" s="230"/>
      <c r="EO184" s="230"/>
      <c r="EP184" s="230"/>
      <c r="EQ184" s="230"/>
      <c r="ER184" s="230"/>
      <c r="ES184" s="230"/>
      <c r="ET184" s="230"/>
      <c r="EU184" s="230"/>
      <c r="EV184" s="230"/>
      <c r="EW184" s="230"/>
      <c r="EX184" s="230"/>
      <c r="EY184" s="230"/>
      <c r="EZ184" s="230"/>
      <c r="FA184" s="230"/>
      <c r="FB184" s="230"/>
      <c r="FC184" s="230"/>
      <c r="FD184" s="230"/>
      <c r="FE184" s="230"/>
      <c r="FF184" s="230"/>
      <c r="FG184" s="230"/>
      <c r="FH184" s="230"/>
      <c r="FI184" s="230"/>
      <c r="FJ184" s="230"/>
      <c r="FK184" s="230"/>
      <c r="FL184" s="230"/>
      <c r="FM184" s="230"/>
      <c r="FN184" s="230"/>
      <c r="FO184" s="230"/>
      <c r="FP184" s="230"/>
      <c r="FQ184" s="230"/>
      <c r="FR184" s="230"/>
      <c r="FS184" s="230"/>
      <c r="FT184" s="230"/>
      <c r="FU184" s="230"/>
      <c r="FV184" s="230"/>
      <c r="FW184" s="230"/>
      <c r="FX184" s="230"/>
      <c r="FY184" s="230"/>
      <c r="FZ184" s="230"/>
      <c r="GA184" s="230"/>
      <c r="GB184" s="230"/>
      <c r="GC184" s="230"/>
      <c r="GD184" s="230"/>
      <c r="GE184" s="230"/>
      <c r="GF184" s="230"/>
      <c r="GG184" s="230"/>
      <c r="GH184" s="230"/>
      <c r="GI184" s="230"/>
      <c r="GJ184" s="230"/>
      <c r="GK184" s="230"/>
      <c r="GL184" s="230"/>
      <c r="GM184" s="230"/>
      <c r="GN184" s="230"/>
      <c r="GO184" s="230"/>
      <c r="GP184" s="230"/>
      <c r="GQ184" s="230"/>
      <c r="GR184" s="230"/>
      <c r="GS184" s="230"/>
      <c r="GT184" s="230"/>
      <c r="GU184" s="230"/>
      <c r="GV184" s="230"/>
      <c r="GW184" s="230"/>
      <c r="GX184" s="230"/>
      <c r="GY184" s="230"/>
      <c r="GZ184" s="230"/>
      <c r="HA184" s="230"/>
      <c r="HB184" s="230"/>
      <c r="HC184" s="230"/>
      <c r="HD184" s="230"/>
      <c r="HE184" s="230"/>
      <c r="HF184" s="230"/>
      <c r="HG184" s="230"/>
      <c r="HH184" s="230"/>
      <c r="HI184" s="230"/>
      <c r="HJ184" s="230"/>
      <c r="HK184" s="230"/>
      <c r="HL184" s="230"/>
      <c r="HM184" s="230"/>
      <c r="HN184" s="230"/>
      <c r="HO184" s="230"/>
      <c r="HP184" s="230"/>
      <c r="HQ184" s="230"/>
      <c r="HR184" s="230"/>
      <c r="HS184" s="230"/>
      <c r="HT184" s="230"/>
      <c r="HU184" s="230"/>
      <c r="HV184" s="230"/>
      <c r="HW184" s="230"/>
      <c r="HX184" s="230"/>
      <c r="HY184" s="230"/>
      <c r="HZ184" s="230"/>
      <c r="IA184" s="230"/>
      <c r="IB184" s="230"/>
      <c r="IC184" s="230"/>
      <c r="ID184" s="230"/>
      <c r="IE184" s="230"/>
      <c r="IF184" s="230"/>
      <c r="IG184" s="230"/>
      <c r="IH184" s="230"/>
      <c r="II184" s="230"/>
      <c r="IJ184" s="230"/>
      <c r="IK184" s="230"/>
      <c r="IL184" s="230"/>
      <c r="IM184" s="230"/>
      <c r="IN184" s="230"/>
      <c r="IO184" s="230"/>
      <c r="IP184" s="230"/>
      <c r="IQ184" s="230"/>
      <c r="IR184" s="230"/>
      <c r="IS184" s="230"/>
      <c r="IT184" s="230"/>
      <c r="IU184" s="230"/>
      <c r="IV184" s="230"/>
    </row>
    <row r="185" spans="1:256" ht="15.75" customHeight="1" x14ac:dyDescent="0.2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0"/>
      <c r="AY185" s="230"/>
      <c r="AZ185" s="230"/>
      <c r="BA185" s="230"/>
      <c r="BB185" s="230"/>
      <c r="BC185" s="230"/>
      <c r="BD185" s="230"/>
      <c r="BE185" s="230"/>
      <c r="BF185" s="230"/>
      <c r="BG185" s="230"/>
      <c r="BH185" s="230"/>
      <c r="BI185" s="230"/>
      <c r="BJ185" s="230"/>
      <c r="BK185" s="230"/>
      <c r="BL185" s="230"/>
      <c r="BM185" s="230"/>
      <c r="BN185" s="230"/>
      <c r="BO185" s="230"/>
      <c r="BP185" s="230"/>
      <c r="BQ185" s="230"/>
      <c r="BR185" s="230"/>
      <c r="BS185" s="230"/>
      <c r="BT185" s="230"/>
      <c r="BU185" s="230"/>
      <c r="BV185" s="230"/>
      <c r="BW185" s="230"/>
      <c r="BX185" s="230"/>
      <c r="BY185" s="230"/>
      <c r="BZ185" s="230"/>
      <c r="CA185" s="230"/>
      <c r="CB185" s="230"/>
      <c r="CC185" s="230"/>
      <c r="CD185" s="230"/>
      <c r="CE185" s="230"/>
      <c r="CF185" s="230"/>
      <c r="CG185" s="230"/>
      <c r="CH185" s="230"/>
      <c r="CI185" s="230"/>
      <c r="CJ185" s="230"/>
      <c r="CK185" s="230"/>
      <c r="CL185" s="230"/>
      <c r="CM185" s="230"/>
      <c r="CN185" s="230"/>
      <c r="CO185" s="230"/>
      <c r="CP185" s="230"/>
      <c r="CQ185" s="230"/>
      <c r="CR185" s="230"/>
      <c r="CS185" s="230"/>
      <c r="CT185" s="230"/>
      <c r="CU185" s="230"/>
      <c r="CV185" s="230"/>
      <c r="CW185" s="230"/>
      <c r="CX185" s="230"/>
      <c r="CY185" s="230"/>
      <c r="CZ185" s="230"/>
      <c r="DA185" s="230"/>
      <c r="DB185" s="230"/>
      <c r="DC185" s="230"/>
      <c r="DD185" s="230"/>
      <c r="DE185" s="230"/>
      <c r="DF185" s="230"/>
      <c r="DG185" s="230"/>
      <c r="DH185" s="230"/>
      <c r="DI185" s="230"/>
      <c r="DJ185" s="230"/>
      <c r="DK185" s="230"/>
      <c r="DL185" s="230"/>
      <c r="DM185" s="230"/>
      <c r="DN185" s="230"/>
      <c r="DO185" s="230"/>
      <c r="DP185" s="230"/>
      <c r="DQ185" s="230"/>
      <c r="DR185" s="230"/>
      <c r="DS185" s="230"/>
      <c r="DT185" s="230"/>
      <c r="DU185" s="230"/>
      <c r="DV185" s="230"/>
      <c r="DW185" s="230"/>
      <c r="DX185" s="230"/>
      <c r="DY185" s="230"/>
      <c r="DZ185" s="230"/>
      <c r="EA185" s="230"/>
      <c r="EB185" s="230"/>
      <c r="EC185" s="230"/>
      <c r="ED185" s="230"/>
      <c r="EE185" s="230"/>
      <c r="EF185" s="230"/>
      <c r="EG185" s="230"/>
      <c r="EH185" s="230"/>
      <c r="EI185" s="230"/>
      <c r="EJ185" s="230"/>
      <c r="EK185" s="230"/>
      <c r="EL185" s="230"/>
      <c r="EM185" s="230"/>
      <c r="EN185" s="230"/>
      <c r="EO185" s="230"/>
      <c r="EP185" s="230"/>
      <c r="EQ185" s="230"/>
      <c r="ER185" s="230"/>
      <c r="ES185" s="230"/>
      <c r="ET185" s="230"/>
      <c r="EU185" s="230"/>
      <c r="EV185" s="230"/>
      <c r="EW185" s="230"/>
      <c r="EX185" s="230"/>
      <c r="EY185" s="230"/>
      <c r="EZ185" s="230"/>
      <c r="FA185" s="230"/>
      <c r="FB185" s="230"/>
      <c r="FC185" s="230"/>
      <c r="FD185" s="230"/>
      <c r="FE185" s="230"/>
      <c r="FF185" s="230"/>
      <c r="FG185" s="230"/>
      <c r="FH185" s="230"/>
      <c r="FI185" s="230"/>
      <c r="FJ185" s="230"/>
      <c r="FK185" s="230"/>
      <c r="FL185" s="230"/>
      <c r="FM185" s="230"/>
      <c r="FN185" s="230"/>
      <c r="FO185" s="230"/>
      <c r="FP185" s="230"/>
      <c r="FQ185" s="230"/>
      <c r="FR185" s="230"/>
      <c r="FS185" s="230"/>
      <c r="FT185" s="230"/>
      <c r="FU185" s="230"/>
      <c r="FV185" s="230"/>
      <c r="FW185" s="230"/>
      <c r="FX185" s="230"/>
      <c r="FY185" s="230"/>
      <c r="FZ185" s="230"/>
      <c r="GA185" s="230"/>
      <c r="GB185" s="230"/>
      <c r="GC185" s="230"/>
      <c r="GD185" s="230"/>
      <c r="GE185" s="230"/>
      <c r="GF185" s="230"/>
      <c r="GG185" s="230"/>
      <c r="GH185" s="230"/>
      <c r="GI185" s="230"/>
      <c r="GJ185" s="230"/>
      <c r="GK185" s="230"/>
      <c r="GL185" s="230"/>
      <c r="GM185" s="230"/>
      <c r="GN185" s="230"/>
      <c r="GO185" s="230"/>
      <c r="GP185" s="230"/>
      <c r="GQ185" s="230"/>
      <c r="GR185" s="230"/>
      <c r="GS185" s="230"/>
      <c r="GT185" s="230"/>
      <c r="GU185" s="230"/>
      <c r="GV185" s="230"/>
      <c r="GW185" s="230"/>
      <c r="GX185" s="230"/>
      <c r="GY185" s="230"/>
      <c r="GZ185" s="230"/>
      <c r="HA185" s="230"/>
      <c r="HB185" s="230"/>
      <c r="HC185" s="230"/>
      <c r="HD185" s="230"/>
      <c r="HE185" s="230"/>
      <c r="HF185" s="230"/>
      <c r="HG185" s="230"/>
      <c r="HH185" s="230"/>
      <c r="HI185" s="230"/>
      <c r="HJ185" s="230"/>
      <c r="HK185" s="230"/>
      <c r="HL185" s="230"/>
      <c r="HM185" s="230"/>
      <c r="HN185" s="230"/>
      <c r="HO185" s="230"/>
      <c r="HP185" s="230"/>
      <c r="HQ185" s="230"/>
      <c r="HR185" s="230"/>
      <c r="HS185" s="230"/>
      <c r="HT185" s="230"/>
      <c r="HU185" s="230"/>
      <c r="HV185" s="230"/>
      <c r="HW185" s="230"/>
      <c r="HX185" s="230"/>
      <c r="HY185" s="230"/>
      <c r="HZ185" s="230"/>
      <c r="IA185" s="230"/>
      <c r="IB185" s="230"/>
      <c r="IC185" s="230"/>
      <c r="ID185" s="230"/>
      <c r="IE185" s="230"/>
      <c r="IF185" s="230"/>
      <c r="IG185" s="230"/>
      <c r="IH185" s="230"/>
      <c r="II185" s="230"/>
      <c r="IJ185" s="230"/>
      <c r="IK185" s="230"/>
      <c r="IL185" s="230"/>
      <c r="IM185" s="230"/>
      <c r="IN185" s="230"/>
      <c r="IO185" s="230"/>
      <c r="IP185" s="230"/>
      <c r="IQ185" s="230"/>
      <c r="IR185" s="230"/>
      <c r="IS185" s="230"/>
      <c r="IT185" s="230"/>
      <c r="IU185" s="230"/>
      <c r="IV185" s="230"/>
    </row>
    <row r="186" spans="1:256" ht="15.75" customHeight="1" x14ac:dyDescent="0.2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 s="230"/>
      <c r="AR186" s="230"/>
      <c r="AS186" s="230"/>
      <c r="AT186" s="230"/>
      <c r="AU186" s="230"/>
      <c r="AV186" s="230"/>
      <c r="AW186" s="230"/>
      <c r="AX186" s="230"/>
      <c r="AY186" s="230"/>
      <c r="AZ186" s="230"/>
      <c r="BA186" s="230"/>
      <c r="BB186" s="230"/>
      <c r="BC186" s="230"/>
      <c r="BD186" s="230"/>
      <c r="BE186" s="230"/>
      <c r="BF186" s="230"/>
      <c r="BG186" s="230"/>
      <c r="BH186" s="230"/>
      <c r="BI186" s="230"/>
      <c r="BJ186" s="230"/>
      <c r="BK186" s="230"/>
      <c r="BL186" s="230"/>
      <c r="BM186" s="230"/>
      <c r="BN186" s="230"/>
      <c r="BO186" s="230"/>
      <c r="BP186" s="230"/>
      <c r="BQ186" s="230"/>
      <c r="BR186" s="230"/>
      <c r="BS186" s="230"/>
      <c r="BT186" s="230"/>
      <c r="BU186" s="230"/>
      <c r="BV186" s="230"/>
      <c r="BW186" s="230"/>
      <c r="BX186" s="230"/>
      <c r="BY186" s="230"/>
      <c r="BZ186" s="230"/>
      <c r="CA186" s="230"/>
      <c r="CB186" s="230"/>
      <c r="CC186" s="230"/>
      <c r="CD186" s="230"/>
      <c r="CE186" s="230"/>
      <c r="CF186" s="230"/>
      <c r="CG186" s="230"/>
      <c r="CH186" s="230"/>
      <c r="CI186" s="230"/>
      <c r="CJ186" s="230"/>
      <c r="CK186" s="230"/>
      <c r="CL186" s="230"/>
      <c r="CM186" s="230"/>
      <c r="CN186" s="230"/>
      <c r="CO186" s="230"/>
      <c r="CP186" s="230"/>
      <c r="CQ186" s="230"/>
      <c r="CR186" s="230"/>
      <c r="CS186" s="230"/>
      <c r="CT186" s="230"/>
      <c r="CU186" s="230"/>
      <c r="CV186" s="230"/>
      <c r="CW186" s="230"/>
      <c r="CX186" s="230"/>
      <c r="CY186" s="230"/>
      <c r="CZ186" s="230"/>
      <c r="DA186" s="230"/>
      <c r="DB186" s="230"/>
      <c r="DC186" s="230"/>
      <c r="DD186" s="230"/>
      <c r="DE186" s="230"/>
      <c r="DF186" s="230"/>
      <c r="DG186" s="230"/>
      <c r="DH186" s="230"/>
      <c r="DI186" s="230"/>
      <c r="DJ186" s="230"/>
      <c r="DK186" s="230"/>
      <c r="DL186" s="230"/>
      <c r="DM186" s="230"/>
      <c r="DN186" s="230"/>
      <c r="DO186" s="230"/>
      <c r="DP186" s="230"/>
      <c r="DQ186" s="230"/>
      <c r="DR186" s="230"/>
      <c r="DS186" s="230"/>
      <c r="DT186" s="230"/>
      <c r="DU186" s="230"/>
      <c r="DV186" s="230"/>
      <c r="DW186" s="230"/>
      <c r="DX186" s="230"/>
      <c r="DY186" s="230"/>
      <c r="DZ186" s="230"/>
      <c r="EA186" s="230"/>
      <c r="EB186" s="230"/>
      <c r="EC186" s="230"/>
      <c r="ED186" s="230"/>
      <c r="EE186" s="230"/>
      <c r="EF186" s="230"/>
      <c r="EG186" s="230"/>
      <c r="EH186" s="230"/>
      <c r="EI186" s="230"/>
      <c r="EJ186" s="230"/>
      <c r="EK186" s="230"/>
      <c r="EL186" s="230"/>
      <c r="EM186" s="230"/>
      <c r="EN186" s="230"/>
      <c r="EO186" s="230"/>
      <c r="EP186" s="230"/>
      <c r="EQ186" s="230"/>
      <c r="ER186" s="230"/>
      <c r="ES186" s="230"/>
      <c r="ET186" s="230"/>
      <c r="EU186" s="230"/>
      <c r="EV186" s="230"/>
      <c r="EW186" s="230"/>
      <c r="EX186" s="230"/>
      <c r="EY186" s="230"/>
      <c r="EZ186" s="230"/>
      <c r="FA186" s="230"/>
      <c r="FB186" s="230"/>
      <c r="FC186" s="230"/>
      <c r="FD186" s="230"/>
      <c r="FE186" s="230"/>
      <c r="FF186" s="230"/>
      <c r="FG186" s="230"/>
      <c r="FH186" s="230"/>
      <c r="FI186" s="230"/>
      <c r="FJ186" s="230"/>
      <c r="FK186" s="230"/>
      <c r="FL186" s="230"/>
      <c r="FM186" s="230"/>
      <c r="FN186" s="230"/>
      <c r="FO186" s="230"/>
      <c r="FP186" s="230"/>
      <c r="FQ186" s="230"/>
      <c r="FR186" s="230"/>
      <c r="FS186" s="230"/>
      <c r="FT186" s="230"/>
      <c r="FU186" s="230"/>
      <c r="FV186" s="230"/>
      <c r="FW186" s="230"/>
      <c r="FX186" s="230"/>
      <c r="FY186" s="230"/>
      <c r="FZ186" s="230"/>
      <c r="GA186" s="230"/>
      <c r="GB186" s="230"/>
      <c r="GC186" s="230"/>
      <c r="GD186" s="230"/>
      <c r="GE186" s="230"/>
      <c r="GF186" s="230"/>
      <c r="GG186" s="230"/>
      <c r="GH186" s="230"/>
      <c r="GI186" s="230"/>
      <c r="GJ186" s="230"/>
      <c r="GK186" s="230"/>
      <c r="GL186" s="230"/>
      <c r="GM186" s="230"/>
      <c r="GN186" s="230"/>
      <c r="GO186" s="230"/>
      <c r="GP186" s="230"/>
      <c r="GQ186" s="230"/>
      <c r="GR186" s="230"/>
      <c r="GS186" s="230"/>
      <c r="GT186" s="230"/>
      <c r="GU186" s="230"/>
      <c r="GV186" s="230"/>
      <c r="GW186" s="230"/>
      <c r="GX186" s="230"/>
      <c r="GY186" s="230"/>
      <c r="GZ186" s="230"/>
      <c r="HA186" s="230"/>
      <c r="HB186" s="230"/>
      <c r="HC186" s="230"/>
      <c r="HD186" s="230"/>
      <c r="HE186" s="230"/>
      <c r="HF186" s="230"/>
      <c r="HG186" s="230"/>
      <c r="HH186" s="230"/>
      <c r="HI186" s="230"/>
      <c r="HJ186" s="230"/>
      <c r="HK186" s="230"/>
      <c r="HL186" s="230"/>
      <c r="HM186" s="230"/>
      <c r="HN186" s="230"/>
      <c r="HO186" s="230"/>
      <c r="HP186" s="230"/>
      <c r="HQ186" s="230"/>
      <c r="HR186" s="230"/>
      <c r="HS186" s="230"/>
      <c r="HT186" s="230"/>
      <c r="HU186" s="230"/>
      <c r="HV186" s="230"/>
      <c r="HW186" s="230"/>
      <c r="HX186" s="230"/>
      <c r="HY186" s="230"/>
      <c r="HZ186" s="230"/>
      <c r="IA186" s="230"/>
      <c r="IB186" s="230"/>
      <c r="IC186" s="230"/>
      <c r="ID186" s="230"/>
      <c r="IE186" s="230"/>
      <c r="IF186" s="230"/>
      <c r="IG186" s="230"/>
      <c r="IH186" s="230"/>
      <c r="II186" s="230"/>
      <c r="IJ186" s="230"/>
      <c r="IK186" s="230"/>
      <c r="IL186" s="230"/>
      <c r="IM186" s="230"/>
      <c r="IN186" s="230"/>
      <c r="IO186" s="230"/>
      <c r="IP186" s="230"/>
      <c r="IQ186" s="230"/>
      <c r="IR186" s="230"/>
      <c r="IS186" s="230"/>
      <c r="IT186" s="230"/>
      <c r="IU186" s="230"/>
      <c r="IV186" s="230"/>
    </row>
    <row r="187" spans="1:256" ht="15.75" customHeight="1" x14ac:dyDescent="0.2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  <c r="AU187" s="230"/>
      <c r="AV187" s="230"/>
      <c r="AW187" s="230"/>
      <c r="AX187" s="230"/>
      <c r="AY187" s="230"/>
      <c r="AZ187" s="230"/>
      <c r="BA187" s="230"/>
      <c r="BB187" s="230"/>
      <c r="BC187" s="230"/>
      <c r="BD187" s="230"/>
      <c r="BE187" s="230"/>
      <c r="BF187" s="230"/>
      <c r="BG187" s="230"/>
      <c r="BH187" s="230"/>
      <c r="BI187" s="230"/>
      <c r="BJ187" s="230"/>
      <c r="BK187" s="230"/>
      <c r="BL187" s="230"/>
      <c r="BM187" s="230"/>
      <c r="BN187" s="230"/>
      <c r="BO187" s="230"/>
      <c r="BP187" s="230"/>
      <c r="BQ187" s="230"/>
      <c r="BR187" s="230"/>
      <c r="BS187" s="230"/>
      <c r="BT187" s="230"/>
      <c r="BU187" s="230"/>
      <c r="BV187" s="230"/>
      <c r="BW187" s="230"/>
      <c r="BX187" s="230"/>
      <c r="BY187" s="230"/>
      <c r="BZ187" s="230"/>
      <c r="CA187" s="230"/>
      <c r="CB187" s="230"/>
      <c r="CC187" s="230"/>
      <c r="CD187" s="230"/>
      <c r="CE187" s="230"/>
      <c r="CF187" s="230"/>
      <c r="CG187" s="230"/>
      <c r="CH187" s="230"/>
      <c r="CI187" s="230"/>
      <c r="CJ187" s="230"/>
      <c r="CK187" s="230"/>
      <c r="CL187" s="230"/>
      <c r="CM187" s="230"/>
      <c r="CN187" s="230"/>
      <c r="CO187" s="230"/>
      <c r="CP187" s="230"/>
      <c r="CQ187" s="230"/>
      <c r="CR187" s="230"/>
      <c r="CS187" s="230"/>
      <c r="CT187" s="230"/>
      <c r="CU187" s="230"/>
      <c r="CV187" s="230"/>
      <c r="CW187" s="230"/>
      <c r="CX187" s="230"/>
      <c r="CY187" s="230"/>
      <c r="CZ187" s="230"/>
      <c r="DA187" s="230"/>
      <c r="DB187" s="230"/>
      <c r="DC187" s="230"/>
      <c r="DD187" s="230"/>
      <c r="DE187" s="230"/>
      <c r="DF187" s="230"/>
      <c r="DG187" s="230"/>
      <c r="DH187" s="230"/>
      <c r="DI187" s="230"/>
      <c r="DJ187" s="230"/>
      <c r="DK187" s="230"/>
      <c r="DL187" s="230"/>
      <c r="DM187" s="230"/>
      <c r="DN187" s="230"/>
      <c r="DO187" s="230"/>
      <c r="DP187" s="230"/>
      <c r="DQ187" s="230"/>
      <c r="DR187" s="230"/>
      <c r="DS187" s="230"/>
      <c r="DT187" s="230"/>
      <c r="DU187" s="230"/>
      <c r="DV187" s="230"/>
      <c r="DW187" s="230"/>
      <c r="DX187" s="230"/>
      <c r="DY187" s="230"/>
      <c r="DZ187" s="230"/>
      <c r="EA187" s="230"/>
      <c r="EB187" s="230"/>
      <c r="EC187" s="230"/>
      <c r="ED187" s="230"/>
      <c r="EE187" s="230"/>
      <c r="EF187" s="230"/>
      <c r="EG187" s="230"/>
      <c r="EH187" s="230"/>
      <c r="EI187" s="230"/>
      <c r="EJ187" s="230"/>
      <c r="EK187" s="230"/>
      <c r="EL187" s="230"/>
      <c r="EM187" s="230"/>
      <c r="EN187" s="230"/>
      <c r="EO187" s="230"/>
      <c r="EP187" s="230"/>
      <c r="EQ187" s="230"/>
      <c r="ER187" s="230"/>
      <c r="ES187" s="230"/>
      <c r="ET187" s="230"/>
      <c r="EU187" s="230"/>
      <c r="EV187" s="230"/>
      <c r="EW187" s="230"/>
      <c r="EX187" s="230"/>
      <c r="EY187" s="230"/>
      <c r="EZ187" s="230"/>
      <c r="FA187" s="230"/>
      <c r="FB187" s="230"/>
      <c r="FC187" s="230"/>
      <c r="FD187" s="230"/>
      <c r="FE187" s="230"/>
      <c r="FF187" s="230"/>
      <c r="FG187" s="230"/>
      <c r="FH187" s="230"/>
      <c r="FI187" s="230"/>
      <c r="FJ187" s="230"/>
      <c r="FK187" s="230"/>
      <c r="FL187" s="230"/>
      <c r="FM187" s="230"/>
      <c r="FN187" s="230"/>
      <c r="FO187" s="230"/>
      <c r="FP187" s="230"/>
      <c r="FQ187" s="230"/>
      <c r="FR187" s="230"/>
      <c r="FS187" s="230"/>
      <c r="FT187" s="230"/>
      <c r="FU187" s="230"/>
      <c r="FV187" s="230"/>
      <c r="FW187" s="230"/>
      <c r="FX187" s="230"/>
      <c r="FY187" s="230"/>
      <c r="FZ187" s="230"/>
      <c r="GA187" s="230"/>
      <c r="GB187" s="230"/>
      <c r="GC187" s="230"/>
      <c r="GD187" s="230"/>
      <c r="GE187" s="230"/>
      <c r="GF187" s="230"/>
      <c r="GG187" s="230"/>
      <c r="GH187" s="230"/>
      <c r="GI187" s="230"/>
      <c r="GJ187" s="230"/>
      <c r="GK187" s="230"/>
      <c r="GL187" s="230"/>
      <c r="GM187" s="230"/>
      <c r="GN187" s="230"/>
      <c r="GO187" s="230"/>
      <c r="GP187" s="230"/>
      <c r="GQ187" s="230"/>
      <c r="GR187" s="230"/>
      <c r="GS187" s="230"/>
      <c r="GT187" s="230"/>
      <c r="GU187" s="230"/>
      <c r="GV187" s="230"/>
      <c r="GW187" s="230"/>
      <c r="GX187" s="230"/>
      <c r="GY187" s="230"/>
      <c r="GZ187" s="230"/>
      <c r="HA187" s="230"/>
      <c r="HB187" s="230"/>
      <c r="HC187" s="230"/>
      <c r="HD187" s="230"/>
      <c r="HE187" s="230"/>
      <c r="HF187" s="230"/>
      <c r="HG187" s="230"/>
      <c r="HH187" s="230"/>
      <c r="HI187" s="230"/>
      <c r="HJ187" s="230"/>
      <c r="HK187" s="230"/>
      <c r="HL187" s="230"/>
      <c r="HM187" s="230"/>
      <c r="HN187" s="230"/>
      <c r="HO187" s="230"/>
      <c r="HP187" s="230"/>
      <c r="HQ187" s="230"/>
      <c r="HR187" s="230"/>
      <c r="HS187" s="230"/>
      <c r="HT187" s="230"/>
      <c r="HU187" s="230"/>
      <c r="HV187" s="230"/>
      <c r="HW187" s="230"/>
      <c r="HX187" s="230"/>
      <c r="HY187" s="230"/>
      <c r="HZ187" s="230"/>
      <c r="IA187" s="230"/>
      <c r="IB187" s="230"/>
      <c r="IC187" s="230"/>
      <c r="ID187" s="230"/>
      <c r="IE187" s="230"/>
      <c r="IF187" s="230"/>
      <c r="IG187" s="230"/>
      <c r="IH187" s="230"/>
      <c r="II187" s="230"/>
      <c r="IJ187" s="230"/>
      <c r="IK187" s="230"/>
      <c r="IL187" s="230"/>
      <c r="IM187" s="230"/>
      <c r="IN187" s="230"/>
      <c r="IO187" s="230"/>
      <c r="IP187" s="230"/>
      <c r="IQ187" s="230"/>
      <c r="IR187" s="230"/>
      <c r="IS187" s="230"/>
      <c r="IT187" s="230"/>
      <c r="IU187" s="230"/>
      <c r="IV187" s="230"/>
    </row>
    <row r="188" spans="1:256" ht="15.75" customHeight="1" x14ac:dyDescent="0.2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0"/>
      <c r="AT188" s="230"/>
      <c r="AU188" s="230"/>
      <c r="AV188" s="230"/>
      <c r="AW188" s="230"/>
      <c r="AX188" s="230"/>
      <c r="AY188" s="230"/>
      <c r="AZ188" s="230"/>
      <c r="BA188" s="230"/>
      <c r="BB188" s="230"/>
      <c r="BC188" s="230"/>
      <c r="BD188" s="230"/>
      <c r="BE188" s="230"/>
      <c r="BF188" s="230"/>
      <c r="BG188" s="230"/>
      <c r="BH188" s="230"/>
      <c r="BI188" s="230"/>
      <c r="BJ188" s="230"/>
      <c r="BK188" s="230"/>
      <c r="BL188" s="230"/>
      <c r="BM188" s="230"/>
      <c r="BN188" s="230"/>
      <c r="BO188" s="230"/>
      <c r="BP188" s="230"/>
      <c r="BQ188" s="230"/>
      <c r="BR188" s="230"/>
      <c r="BS188" s="230"/>
      <c r="BT188" s="230"/>
      <c r="BU188" s="230"/>
      <c r="BV188" s="230"/>
      <c r="BW188" s="230"/>
      <c r="BX188" s="230"/>
      <c r="BY188" s="230"/>
      <c r="BZ188" s="230"/>
      <c r="CA188" s="230"/>
      <c r="CB188" s="230"/>
      <c r="CC188" s="230"/>
      <c r="CD188" s="230"/>
      <c r="CE188" s="230"/>
      <c r="CF188" s="230"/>
      <c r="CG188" s="230"/>
      <c r="CH188" s="230"/>
      <c r="CI188" s="230"/>
      <c r="CJ188" s="230"/>
      <c r="CK188" s="230"/>
      <c r="CL188" s="230"/>
      <c r="CM188" s="230"/>
      <c r="CN188" s="230"/>
      <c r="CO188" s="230"/>
      <c r="CP188" s="230"/>
      <c r="CQ188" s="230"/>
      <c r="CR188" s="230"/>
      <c r="CS188" s="230"/>
      <c r="CT188" s="230"/>
      <c r="CU188" s="230"/>
      <c r="CV188" s="230"/>
      <c r="CW188" s="230"/>
      <c r="CX188" s="230"/>
      <c r="CY188" s="230"/>
      <c r="CZ188" s="230"/>
      <c r="DA188" s="230"/>
      <c r="DB188" s="230"/>
      <c r="DC188" s="230"/>
      <c r="DD188" s="230"/>
      <c r="DE188" s="230"/>
      <c r="DF188" s="230"/>
      <c r="DG188" s="230"/>
      <c r="DH188" s="230"/>
      <c r="DI188" s="230"/>
      <c r="DJ188" s="230"/>
      <c r="DK188" s="230"/>
      <c r="DL188" s="230"/>
      <c r="DM188" s="230"/>
      <c r="DN188" s="230"/>
      <c r="DO188" s="230"/>
      <c r="DP188" s="230"/>
      <c r="DQ188" s="230"/>
      <c r="DR188" s="230"/>
      <c r="DS188" s="230"/>
      <c r="DT188" s="230"/>
      <c r="DU188" s="230"/>
      <c r="DV188" s="230"/>
      <c r="DW188" s="230"/>
      <c r="DX188" s="230"/>
      <c r="DY188" s="230"/>
      <c r="DZ188" s="230"/>
      <c r="EA188" s="230"/>
      <c r="EB188" s="230"/>
      <c r="EC188" s="230"/>
      <c r="ED188" s="230"/>
      <c r="EE188" s="230"/>
      <c r="EF188" s="230"/>
      <c r="EG188" s="230"/>
      <c r="EH188" s="230"/>
      <c r="EI188" s="230"/>
      <c r="EJ188" s="230"/>
      <c r="EK188" s="230"/>
      <c r="EL188" s="230"/>
      <c r="EM188" s="230"/>
      <c r="EN188" s="230"/>
      <c r="EO188" s="230"/>
      <c r="EP188" s="230"/>
      <c r="EQ188" s="230"/>
      <c r="ER188" s="230"/>
      <c r="ES188" s="230"/>
      <c r="ET188" s="230"/>
      <c r="EU188" s="230"/>
      <c r="EV188" s="230"/>
      <c r="EW188" s="230"/>
      <c r="EX188" s="230"/>
      <c r="EY188" s="230"/>
      <c r="EZ188" s="230"/>
      <c r="FA188" s="230"/>
      <c r="FB188" s="230"/>
      <c r="FC188" s="230"/>
      <c r="FD188" s="230"/>
      <c r="FE188" s="230"/>
      <c r="FF188" s="230"/>
      <c r="FG188" s="230"/>
      <c r="FH188" s="230"/>
      <c r="FI188" s="230"/>
      <c r="FJ188" s="230"/>
      <c r="FK188" s="230"/>
      <c r="FL188" s="230"/>
      <c r="FM188" s="230"/>
      <c r="FN188" s="230"/>
      <c r="FO188" s="230"/>
      <c r="FP188" s="230"/>
      <c r="FQ188" s="230"/>
      <c r="FR188" s="230"/>
      <c r="FS188" s="230"/>
      <c r="FT188" s="230"/>
      <c r="FU188" s="230"/>
      <c r="FV188" s="230"/>
      <c r="FW188" s="230"/>
      <c r="FX188" s="230"/>
      <c r="FY188" s="230"/>
      <c r="FZ188" s="230"/>
      <c r="GA188" s="230"/>
      <c r="GB188" s="230"/>
      <c r="GC188" s="230"/>
      <c r="GD188" s="230"/>
      <c r="GE188" s="230"/>
      <c r="GF188" s="230"/>
      <c r="GG188" s="230"/>
      <c r="GH188" s="230"/>
      <c r="GI188" s="230"/>
      <c r="GJ188" s="230"/>
      <c r="GK188" s="230"/>
      <c r="GL188" s="230"/>
      <c r="GM188" s="230"/>
      <c r="GN188" s="230"/>
      <c r="GO188" s="230"/>
      <c r="GP188" s="230"/>
      <c r="GQ188" s="230"/>
      <c r="GR188" s="230"/>
      <c r="GS188" s="230"/>
      <c r="GT188" s="230"/>
      <c r="GU188" s="230"/>
      <c r="GV188" s="230"/>
      <c r="GW188" s="230"/>
      <c r="GX188" s="230"/>
      <c r="GY188" s="230"/>
      <c r="GZ188" s="230"/>
      <c r="HA188" s="230"/>
      <c r="HB188" s="230"/>
      <c r="HC188" s="230"/>
      <c r="HD188" s="230"/>
      <c r="HE188" s="230"/>
      <c r="HF188" s="230"/>
      <c r="HG188" s="230"/>
      <c r="HH188" s="230"/>
      <c r="HI188" s="230"/>
      <c r="HJ188" s="230"/>
      <c r="HK188" s="230"/>
      <c r="HL188" s="230"/>
      <c r="HM188" s="230"/>
      <c r="HN188" s="230"/>
      <c r="HO188" s="230"/>
      <c r="HP188" s="230"/>
      <c r="HQ188" s="230"/>
      <c r="HR188" s="230"/>
      <c r="HS188" s="230"/>
      <c r="HT188" s="230"/>
      <c r="HU188" s="230"/>
      <c r="HV188" s="230"/>
      <c r="HW188" s="230"/>
      <c r="HX188" s="230"/>
      <c r="HY188" s="230"/>
      <c r="HZ188" s="230"/>
      <c r="IA188" s="230"/>
      <c r="IB188" s="230"/>
      <c r="IC188" s="230"/>
      <c r="ID188" s="230"/>
      <c r="IE188" s="230"/>
      <c r="IF188" s="230"/>
      <c r="IG188" s="230"/>
      <c r="IH188" s="230"/>
      <c r="II188" s="230"/>
      <c r="IJ188" s="230"/>
      <c r="IK188" s="230"/>
      <c r="IL188" s="230"/>
      <c r="IM188" s="230"/>
      <c r="IN188" s="230"/>
      <c r="IO188" s="230"/>
      <c r="IP188" s="230"/>
      <c r="IQ188" s="230"/>
      <c r="IR188" s="230"/>
      <c r="IS188" s="230"/>
      <c r="IT188" s="230"/>
      <c r="IU188" s="230"/>
      <c r="IV188" s="230"/>
    </row>
    <row r="189" spans="1:256" ht="15.75" customHeight="1" x14ac:dyDescent="0.2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  <c r="AW189" s="230"/>
      <c r="AX189" s="230"/>
      <c r="AY189" s="230"/>
      <c r="AZ189" s="230"/>
      <c r="BA189" s="230"/>
      <c r="BB189" s="230"/>
      <c r="BC189" s="230"/>
      <c r="BD189" s="230"/>
      <c r="BE189" s="230"/>
      <c r="BF189" s="230"/>
      <c r="BG189" s="230"/>
      <c r="BH189" s="230"/>
      <c r="BI189" s="230"/>
      <c r="BJ189" s="230"/>
      <c r="BK189" s="230"/>
      <c r="BL189" s="230"/>
      <c r="BM189" s="230"/>
      <c r="BN189" s="230"/>
      <c r="BO189" s="230"/>
      <c r="BP189" s="230"/>
      <c r="BQ189" s="230"/>
      <c r="BR189" s="230"/>
      <c r="BS189" s="230"/>
      <c r="BT189" s="230"/>
      <c r="BU189" s="230"/>
      <c r="BV189" s="230"/>
      <c r="BW189" s="230"/>
      <c r="BX189" s="230"/>
      <c r="BY189" s="230"/>
      <c r="BZ189" s="230"/>
      <c r="CA189" s="230"/>
      <c r="CB189" s="230"/>
      <c r="CC189" s="230"/>
      <c r="CD189" s="230"/>
      <c r="CE189" s="230"/>
      <c r="CF189" s="230"/>
      <c r="CG189" s="230"/>
      <c r="CH189" s="230"/>
      <c r="CI189" s="230"/>
      <c r="CJ189" s="230"/>
      <c r="CK189" s="230"/>
      <c r="CL189" s="230"/>
      <c r="CM189" s="230"/>
      <c r="CN189" s="230"/>
      <c r="CO189" s="230"/>
      <c r="CP189" s="230"/>
      <c r="CQ189" s="230"/>
      <c r="CR189" s="230"/>
      <c r="CS189" s="230"/>
      <c r="CT189" s="230"/>
      <c r="CU189" s="230"/>
      <c r="CV189" s="230"/>
      <c r="CW189" s="230"/>
      <c r="CX189" s="230"/>
      <c r="CY189" s="230"/>
      <c r="CZ189" s="230"/>
      <c r="DA189" s="230"/>
      <c r="DB189" s="230"/>
      <c r="DC189" s="230"/>
      <c r="DD189" s="230"/>
      <c r="DE189" s="230"/>
      <c r="DF189" s="230"/>
      <c r="DG189" s="230"/>
      <c r="DH189" s="230"/>
      <c r="DI189" s="230"/>
      <c r="DJ189" s="230"/>
      <c r="DK189" s="230"/>
      <c r="DL189" s="230"/>
      <c r="DM189" s="230"/>
      <c r="DN189" s="230"/>
      <c r="DO189" s="230"/>
      <c r="DP189" s="230"/>
      <c r="DQ189" s="230"/>
      <c r="DR189" s="230"/>
      <c r="DS189" s="230"/>
      <c r="DT189" s="230"/>
      <c r="DU189" s="230"/>
      <c r="DV189" s="230"/>
      <c r="DW189" s="230"/>
      <c r="DX189" s="230"/>
      <c r="DY189" s="230"/>
      <c r="DZ189" s="230"/>
      <c r="EA189" s="230"/>
      <c r="EB189" s="230"/>
      <c r="EC189" s="230"/>
      <c r="ED189" s="230"/>
      <c r="EE189" s="230"/>
      <c r="EF189" s="230"/>
      <c r="EG189" s="230"/>
      <c r="EH189" s="230"/>
      <c r="EI189" s="230"/>
      <c r="EJ189" s="230"/>
      <c r="EK189" s="230"/>
      <c r="EL189" s="230"/>
      <c r="EM189" s="230"/>
      <c r="EN189" s="230"/>
      <c r="EO189" s="230"/>
      <c r="EP189" s="230"/>
      <c r="EQ189" s="230"/>
      <c r="ER189" s="230"/>
      <c r="ES189" s="230"/>
      <c r="ET189" s="230"/>
      <c r="EU189" s="230"/>
      <c r="EV189" s="230"/>
      <c r="EW189" s="230"/>
      <c r="EX189" s="230"/>
      <c r="EY189" s="230"/>
      <c r="EZ189" s="230"/>
      <c r="FA189" s="230"/>
      <c r="FB189" s="230"/>
      <c r="FC189" s="230"/>
      <c r="FD189" s="230"/>
      <c r="FE189" s="230"/>
      <c r="FF189" s="230"/>
      <c r="FG189" s="230"/>
      <c r="FH189" s="230"/>
      <c r="FI189" s="230"/>
      <c r="FJ189" s="230"/>
      <c r="FK189" s="230"/>
      <c r="FL189" s="230"/>
      <c r="FM189" s="230"/>
      <c r="FN189" s="230"/>
      <c r="FO189" s="230"/>
      <c r="FP189" s="230"/>
      <c r="FQ189" s="230"/>
      <c r="FR189" s="230"/>
      <c r="FS189" s="230"/>
      <c r="FT189" s="230"/>
      <c r="FU189" s="230"/>
      <c r="FV189" s="230"/>
      <c r="FW189" s="230"/>
      <c r="FX189" s="230"/>
      <c r="FY189" s="230"/>
      <c r="FZ189" s="230"/>
      <c r="GA189" s="230"/>
      <c r="GB189" s="230"/>
      <c r="GC189" s="230"/>
      <c r="GD189" s="230"/>
      <c r="GE189" s="230"/>
      <c r="GF189" s="230"/>
      <c r="GG189" s="230"/>
      <c r="GH189" s="230"/>
      <c r="GI189" s="230"/>
      <c r="GJ189" s="230"/>
      <c r="GK189" s="230"/>
      <c r="GL189" s="230"/>
      <c r="GM189" s="230"/>
      <c r="GN189" s="230"/>
      <c r="GO189" s="230"/>
      <c r="GP189" s="230"/>
      <c r="GQ189" s="230"/>
      <c r="GR189" s="230"/>
      <c r="GS189" s="230"/>
      <c r="GT189" s="230"/>
      <c r="GU189" s="230"/>
      <c r="GV189" s="230"/>
      <c r="GW189" s="230"/>
      <c r="GX189" s="230"/>
      <c r="GY189" s="230"/>
      <c r="GZ189" s="230"/>
      <c r="HA189" s="230"/>
      <c r="HB189" s="230"/>
      <c r="HC189" s="230"/>
      <c r="HD189" s="230"/>
      <c r="HE189" s="230"/>
      <c r="HF189" s="230"/>
      <c r="HG189" s="230"/>
      <c r="HH189" s="230"/>
      <c r="HI189" s="230"/>
      <c r="HJ189" s="230"/>
      <c r="HK189" s="230"/>
      <c r="HL189" s="230"/>
      <c r="HM189" s="230"/>
      <c r="HN189" s="230"/>
      <c r="HO189" s="230"/>
      <c r="HP189" s="230"/>
      <c r="HQ189" s="230"/>
      <c r="HR189" s="230"/>
      <c r="HS189" s="230"/>
      <c r="HT189" s="230"/>
      <c r="HU189" s="230"/>
      <c r="HV189" s="230"/>
      <c r="HW189" s="230"/>
      <c r="HX189" s="230"/>
      <c r="HY189" s="230"/>
      <c r="HZ189" s="230"/>
      <c r="IA189" s="230"/>
      <c r="IB189" s="230"/>
      <c r="IC189" s="230"/>
      <c r="ID189" s="230"/>
      <c r="IE189" s="230"/>
      <c r="IF189" s="230"/>
      <c r="IG189" s="230"/>
      <c r="IH189" s="230"/>
      <c r="II189" s="230"/>
      <c r="IJ189" s="230"/>
      <c r="IK189" s="230"/>
      <c r="IL189" s="230"/>
      <c r="IM189" s="230"/>
      <c r="IN189" s="230"/>
      <c r="IO189" s="230"/>
      <c r="IP189" s="230"/>
      <c r="IQ189" s="230"/>
      <c r="IR189" s="230"/>
      <c r="IS189" s="230"/>
      <c r="IT189" s="230"/>
      <c r="IU189" s="230"/>
      <c r="IV189" s="230"/>
    </row>
    <row r="190" spans="1:256" ht="15.75" customHeight="1" x14ac:dyDescent="0.2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230"/>
      <c r="BD190" s="230"/>
      <c r="BE190" s="230"/>
      <c r="BF190" s="230"/>
      <c r="BG190" s="230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230"/>
      <c r="CA190" s="230"/>
      <c r="CB190" s="230"/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  <c r="CM190" s="230"/>
      <c r="CN190" s="230"/>
      <c r="CO190" s="230"/>
      <c r="CP190" s="230"/>
      <c r="CQ190" s="230"/>
      <c r="CR190" s="230"/>
      <c r="CS190" s="230"/>
      <c r="CT190" s="230"/>
      <c r="CU190" s="230"/>
      <c r="CV190" s="230"/>
      <c r="CW190" s="230"/>
      <c r="CX190" s="230"/>
      <c r="CY190" s="230"/>
      <c r="CZ190" s="230"/>
      <c r="DA190" s="230"/>
      <c r="DB190" s="230"/>
      <c r="DC190" s="230"/>
      <c r="DD190" s="230"/>
      <c r="DE190" s="230"/>
      <c r="DF190" s="230"/>
      <c r="DG190" s="230"/>
      <c r="DH190" s="230"/>
      <c r="DI190" s="230"/>
      <c r="DJ190" s="230"/>
      <c r="DK190" s="230"/>
      <c r="DL190" s="230"/>
      <c r="DM190" s="230"/>
      <c r="DN190" s="230"/>
      <c r="DO190" s="230"/>
      <c r="DP190" s="230"/>
      <c r="DQ190" s="230"/>
      <c r="DR190" s="230"/>
      <c r="DS190" s="230"/>
      <c r="DT190" s="230"/>
      <c r="DU190" s="230"/>
      <c r="DV190" s="230"/>
      <c r="DW190" s="230"/>
      <c r="DX190" s="230"/>
      <c r="DY190" s="230"/>
      <c r="DZ190" s="230"/>
      <c r="EA190" s="230"/>
      <c r="EB190" s="230"/>
      <c r="EC190" s="230"/>
      <c r="ED190" s="230"/>
      <c r="EE190" s="230"/>
      <c r="EF190" s="230"/>
      <c r="EG190" s="230"/>
      <c r="EH190" s="230"/>
      <c r="EI190" s="230"/>
      <c r="EJ190" s="230"/>
      <c r="EK190" s="230"/>
      <c r="EL190" s="230"/>
      <c r="EM190" s="230"/>
      <c r="EN190" s="230"/>
      <c r="EO190" s="230"/>
      <c r="EP190" s="230"/>
      <c r="EQ190" s="230"/>
      <c r="ER190" s="230"/>
      <c r="ES190" s="230"/>
      <c r="ET190" s="230"/>
      <c r="EU190" s="230"/>
      <c r="EV190" s="230"/>
      <c r="EW190" s="230"/>
      <c r="EX190" s="230"/>
      <c r="EY190" s="230"/>
      <c r="EZ190" s="230"/>
      <c r="FA190" s="230"/>
      <c r="FB190" s="230"/>
      <c r="FC190" s="230"/>
      <c r="FD190" s="230"/>
      <c r="FE190" s="230"/>
      <c r="FF190" s="230"/>
      <c r="FG190" s="230"/>
      <c r="FH190" s="230"/>
      <c r="FI190" s="230"/>
      <c r="FJ190" s="230"/>
      <c r="FK190" s="230"/>
      <c r="FL190" s="230"/>
      <c r="FM190" s="230"/>
      <c r="FN190" s="230"/>
      <c r="FO190" s="230"/>
      <c r="FP190" s="230"/>
      <c r="FQ190" s="230"/>
      <c r="FR190" s="230"/>
      <c r="FS190" s="230"/>
      <c r="FT190" s="230"/>
      <c r="FU190" s="230"/>
      <c r="FV190" s="230"/>
      <c r="FW190" s="230"/>
      <c r="FX190" s="230"/>
      <c r="FY190" s="230"/>
      <c r="FZ190" s="230"/>
      <c r="GA190" s="230"/>
      <c r="GB190" s="230"/>
      <c r="GC190" s="230"/>
      <c r="GD190" s="230"/>
      <c r="GE190" s="230"/>
      <c r="GF190" s="230"/>
      <c r="GG190" s="230"/>
      <c r="GH190" s="230"/>
      <c r="GI190" s="230"/>
      <c r="GJ190" s="230"/>
      <c r="GK190" s="230"/>
      <c r="GL190" s="230"/>
      <c r="GM190" s="230"/>
      <c r="GN190" s="230"/>
      <c r="GO190" s="230"/>
      <c r="GP190" s="230"/>
      <c r="GQ190" s="230"/>
      <c r="GR190" s="230"/>
      <c r="GS190" s="230"/>
      <c r="GT190" s="230"/>
      <c r="GU190" s="230"/>
      <c r="GV190" s="230"/>
      <c r="GW190" s="230"/>
      <c r="GX190" s="230"/>
      <c r="GY190" s="230"/>
      <c r="GZ190" s="230"/>
      <c r="HA190" s="230"/>
      <c r="HB190" s="230"/>
      <c r="HC190" s="230"/>
      <c r="HD190" s="230"/>
      <c r="HE190" s="230"/>
      <c r="HF190" s="230"/>
      <c r="HG190" s="230"/>
      <c r="HH190" s="230"/>
      <c r="HI190" s="230"/>
      <c r="HJ190" s="230"/>
      <c r="HK190" s="230"/>
      <c r="HL190" s="230"/>
      <c r="HM190" s="230"/>
      <c r="HN190" s="230"/>
      <c r="HO190" s="230"/>
      <c r="HP190" s="230"/>
      <c r="HQ190" s="230"/>
      <c r="HR190" s="230"/>
      <c r="HS190" s="230"/>
      <c r="HT190" s="230"/>
      <c r="HU190" s="230"/>
      <c r="HV190" s="230"/>
      <c r="HW190" s="230"/>
      <c r="HX190" s="230"/>
      <c r="HY190" s="230"/>
      <c r="HZ190" s="230"/>
      <c r="IA190" s="230"/>
      <c r="IB190" s="230"/>
      <c r="IC190" s="230"/>
      <c r="ID190" s="230"/>
      <c r="IE190" s="230"/>
      <c r="IF190" s="230"/>
      <c r="IG190" s="230"/>
      <c r="IH190" s="230"/>
      <c r="II190" s="230"/>
      <c r="IJ190" s="230"/>
      <c r="IK190" s="230"/>
      <c r="IL190" s="230"/>
      <c r="IM190" s="230"/>
      <c r="IN190" s="230"/>
      <c r="IO190" s="230"/>
      <c r="IP190" s="230"/>
      <c r="IQ190" s="230"/>
      <c r="IR190" s="230"/>
      <c r="IS190" s="230"/>
      <c r="IT190" s="230"/>
      <c r="IU190" s="230"/>
      <c r="IV190" s="230"/>
    </row>
    <row r="191" spans="1:256" ht="15.75" customHeight="1" x14ac:dyDescent="0.2">
      <c r="A191" s="196"/>
      <c r="B191" s="194"/>
      <c r="C191" s="196"/>
      <c r="D191" s="194"/>
      <c r="E191" s="195"/>
      <c r="F191" s="195"/>
      <c r="G191" s="195"/>
      <c r="H191" s="195"/>
      <c r="I191" s="195"/>
    </row>
    <row r="192" spans="1:256" ht="15.75" customHeight="1" x14ac:dyDescent="0.2">
      <c r="A192" s="196"/>
    </row>
    <row r="193" spans="1:1" ht="15.75" customHeight="1" x14ac:dyDescent="0.2">
      <c r="A193" s="196"/>
    </row>
    <row r="194" spans="1:1" ht="15.75" customHeight="1" x14ac:dyDescent="0.2">
      <c r="A194" s="196"/>
    </row>
  </sheetData>
  <sheetProtection algorithmName="SHA-512" hashValue="G4UPWBzjUMd4kowtyQf9kp6TbXH4Gbp7dtAG+W5YSeBtvXE7wCEJbIja/cNWx2iMjw8nLmt4FHSTQrAg9kvaKg==" saltValue="WS3I2xnYOfZvhdoPF8jTIw==" spinCount="100000" sheet="1" selectLockedCells="1" selectUnlockedCells="1"/>
  <mergeCells count="3">
    <mergeCell ref="A1:I1"/>
    <mergeCell ref="A2:H2"/>
    <mergeCell ref="B4:C4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Roman,Standard"&amp;12&amp;A</oddHeader>
    <oddFooter>&amp;C&amp;"Times New Roman,Standard"&amp;12Seite &amp;P</oddFooter>
  </headerFooter>
  <rowBreaks count="2" manualBreakCount="2">
    <brk id="87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9293-33C0-4B37-AB45-42EB069AA420}">
  <sheetPr>
    <tabColor rgb="FF92D050"/>
  </sheetPr>
  <dimension ref="A2:G47"/>
  <sheetViews>
    <sheetView zoomScaleNormal="100" zoomScaleSheetLayoutView="100" workbookViewId="0">
      <selection activeCell="I27" sqref="I27"/>
    </sheetView>
  </sheetViews>
  <sheetFormatPr baseColWidth="10" defaultRowHeight="15" x14ac:dyDescent="0.25"/>
  <cols>
    <col min="1" max="5" width="11" style="298"/>
    <col min="6" max="6" width="15" style="298" bestFit="1" customWidth="1"/>
    <col min="7" max="16384" width="11" style="298"/>
  </cols>
  <sheetData>
    <row r="2" spans="1:7" ht="18" x14ac:dyDescent="0.25">
      <c r="A2" s="295" t="s">
        <v>437</v>
      </c>
      <c r="B2" s="296"/>
      <c r="C2" s="296"/>
      <c r="D2" s="296"/>
      <c r="E2" s="296"/>
      <c r="F2" s="297"/>
      <c r="G2" s="297"/>
    </row>
    <row r="3" spans="1:7" ht="18" x14ac:dyDescent="0.25">
      <c r="A3" s="295" t="s">
        <v>438</v>
      </c>
      <c r="B3" s="296"/>
      <c r="C3" s="296"/>
      <c r="D3" s="296"/>
      <c r="E3" s="296"/>
      <c r="F3" s="297"/>
      <c r="G3" s="297"/>
    </row>
    <row r="4" spans="1:7" ht="15.75" x14ac:dyDescent="0.25">
      <c r="A4" s="299" t="s">
        <v>439</v>
      </c>
      <c r="B4" s="296"/>
      <c r="C4" s="296"/>
      <c r="D4" s="296"/>
      <c r="E4" s="296"/>
      <c r="F4" s="297"/>
      <c r="G4" s="297"/>
    </row>
    <row r="5" spans="1:7" ht="15.75" x14ac:dyDescent="0.25">
      <c r="A5" s="299"/>
      <c r="B5" s="296"/>
      <c r="C5" s="296"/>
      <c r="D5" s="296"/>
      <c r="E5" s="296"/>
      <c r="F5" s="297"/>
      <c r="G5" s="297"/>
    </row>
    <row r="6" spans="1:7" ht="15.75" x14ac:dyDescent="0.25">
      <c r="A6" s="299" t="s">
        <v>440</v>
      </c>
      <c r="B6" s="296"/>
      <c r="C6" s="296"/>
      <c r="D6" s="296"/>
      <c r="E6" s="296"/>
      <c r="F6" s="297"/>
      <c r="G6" s="297"/>
    </row>
    <row r="7" spans="1:7" ht="15.75" x14ac:dyDescent="0.25">
      <c r="A7" s="299" t="s">
        <v>441</v>
      </c>
      <c r="B7" s="296"/>
      <c r="C7" s="296"/>
      <c r="D7" s="296"/>
      <c r="E7" s="296"/>
      <c r="F7" s="297"/>
      <c r="G7" s="297"/>
    </row>
    <row r="8" spans="1:7" ht="15.75" x14ac:dyDescent="0.25">
      <c r="A8" s="299"/>
      <c r="B8" s="296"/>
      <c r="C8" s="296"/>
      <c r="D8" s="296"/>
      <c r="E8" s="296"/>
      <c r="F8" s="297"/>
      <c r="G8" s="297"/>
    </row>
    <row r="9" spans="1:7" ht="15.75" x14ac:dyDescent="0.25">
      <c r="A9" s="299"/>
      <c r="B9" s="296"/>
      <c r="C9" s="296"/>
      <c r="D9" s="296"/>
      <c r="E9" s="296"/>
      <c r="F9" s="297"/>
      <c r="G9" s="297"/>
    </row>
    <row r="10" spans="1:7" ht="15.75" x14ac:dyDescent="0.25">
      <c r="A10" s="299"/>
      <c r="B10" s="296"/>
      <c r="C10" s="296"/>
      <c r="D10" s="411" t="s">
        <v>442</v>
      </c>
      <c r="E10" s="412"/>
      <c r="F10" s="300" t="s">
        <v>443</v>
      </c>
      <c r="G10" s="301"/>
    </row>
    <row r="11" spans="1:7" ht="18" customHeight="1" x14ac:dyDescent="0.25">
      <c r="A11" s="408" t="s">
        <v>444</v>
      </c>
      <c r="B11" s="409"/>
      <c r="C11" s="410"/>
      <c r="D11" s="406" t="s">
        <v>445</v>
      </c>
      <c r="E11" s="407"/>
      <c r="F11" s="305" t="s">
        <v>446</v>
      </c>
      <c r="G11" s="306"/>
    </row>
    <row r="12" spans="1:7" ht="18" customHeight="1" x14ac:dyDescent="0.25">
      <c r="A12" s="408" t="s">
        <v>355</v>
      </c>
      <c r="B12" s="409"/>
      <c r="C12" s="410"/>
      <c r="D12" s="406" t="s">
        <v>447</v>
      </c>
      <c r="E12" s="407"/>
      <c r="F12" s="305" t="s">
        <v>448</v>
      </c>
      <c r="G12" s="306"/>
    </row>
    <row r="13" spans="1:7" ht="18" customHeight="1" x14ac:dyDescent="0.25">
      <c r="A13" s="302" t="s">
        <v>449</v>
      </c>
      <c r="B13" s="303"/>
      <c r="C13" s="304"/>
      <c r="D13" s="406" t="s">
        <v>450</v>
      </c>
      <c r="E13" s="407"/>
      <c r="F13" s="305" t="s">
        <v>451</v>
      </c>
      <c r="G13" s="306"/>
    </row>
    <row r="14" spans="1:7" ht="18" customHeight="1" x14ac:dyDescent="0.25">
      <c r="A14" s="408" t="s">
        <v>452</v>
      </c>
      <c r="B14" s="409"/>
      <c r="C14" s="410"/>
      <c r="D14" s="406" t="s">
        <v>453</v>
      </c>
      <c r="E14" s="407"/>
      <c r="F14" s="305" t="s">
        <v>454</v>
      </c>
      <c r="G14" s="306"/>
    </row>
    <row r="15" spans="1:7" ht="18" customHeight="1" x14ac:dyDescent="0.25">
      <c r="A15" s="408" t="s">
        <v>455</v>
      </c>
      <c r="B15" s="409"/>
      <c r="C15" s="410"/>
      <c r="D15" s="406" t="s">
        <v>456</v>
      </c>
      <c r="E15" s="407"/>
      <c r="F15" s="305" t="s">
        <v>457</v>
      </c>
      <c r="G15" s="306"/>
    </row>
    <row r="16" spans="1:7" ht="18" customHeight="1" x14ac:dyDescent="0.25">
      <c r="A16" s="408" t="s">
        <v>458</v>
      </c>
      <c r="B16" s="409"/>
      <c r="C16" s="410"/>
      <c r="D16" s="406" t="s">
        <v>459</v>
      </c>
      <c r="E16" s="407"/>
      <c r="F16" s="305" t="s">
        <v>460</v>
      </c>
      <c r="G16" s="306"/>
    </row>
    <row r="17" spans="1:7" ht="18" customHeight="1" x14ac:dyDescent="0.25">
      <c r="A17" s="302" t="s">
        <v>461</v>
      </c>
      <c r="B17" s="303"/>
      <c r="C17" s="304"/>
      <c r="D17" s="406" t="s">
        <v>490</v>
      </c>
      <c r="E17" s="407"/>
      <c r="F17" s="305" t="s">
        <v>462</v>
      </c>
      <c r="G17" s="306"/>
    </row>
    <row r="18" spans="1:7" ht="18" customHeight="1" x14ac:dyDescent="0.25">
      <c r="A18" s="408" t="s">
        <v>463</v>
      </c>
      <c r="B18" s="409"/>
      <c r="C18" s="410"/>
      <c r="D18" s="406" t="s">
        <v>447</v>
      </c>
      <c r="E18" s="407"/>
      <c r="F18" s="305" t="s">
        <v>448</v>
      </c>
      <c r="G18" s="306"/>
    </row>
    <row r="19" spans="1:7" ht="18" customHeight="1" x14ac:dyDescent="0.25">
      <c r="A19" s="408" t="s">
        <v>464</v>
      </c>
      <c r="B19" s="409"/>
      <c r="C19" s="410"/>
      <c r="D19" s="406" t="s">
        <v>465</v>
      </c>
      <c r="E19" s="407"/>
      <c r="F19" s="305" t="s">
        <v>466</v>
      </c>
      <c r="G19" s="306"/>
    </row>
    <row r="20" spans="1:7" ht="18" customHeight="1" x14ac:dyDescent="0.25">
      <c r="A20" s="408" t="s">
        <v>467</v>
      </c>
      <c r="B20" s="409"/>
      <c r="C20" s="410"/>
      <c r="D20" s="406" t="s">
        <v>468</v>
      </c>
      <c r="E20" s="407"/>
      <c r="F20" s="305" t="s">
        <v>466</v>
      </c>
      <c r="G20" s="306"/>
    </row>
    <row r="21" spans="1:7" ht="18" customHeight="1" x14ac:dyDescent="0.25">
      <c r="A21" s="408" t="s">
        <v>469</v>
      </c>
      <c r="B21" s="409"/>
      <c r="C21" s="410"/>
      <c r="D21" s="406" t="s">
        <v>470</v>
      </c>
      <c r="E21" s="407"/>
      <c r="F21" s="305" t="s">
        <v>471</v>
      </c>
      <c r="G21" s="306"/>
    </row>
    <row r="22" spans="1:7" ht="18" customHeight="1" x14ac:dyDescent="0.25">
      <c r="A22" s="408" t="s">
        <v>472</v>
      </c>
      <c r="B22" s="409"/>
      <c r="C22" s="410"/>
      <c r="D22" s="406" t="s">
        <v>473</v>
      </c>
      <c r="E22" s="407"/>
      <c r="F22" s="305" t="s">
        <v>471</v>
      </c>
      <c r="G22" s="306"/>
    </row>
    <row r="23" spans="1:7" ht="18" customHeight="1" x14ac:dyDescent="0.25">
      <c r="A23" s="408" t="s">
        <v>474</v>
      </c>
      <c r="B23" s="409"/>
      <c r="C23" s="410"/>
      <c r="D23" s="406" t="s">
        <v>475</v>
      </c>
      <c r="E23" s="407"/>
      <c r="F23" s="305" t="s">
        <v>471</v>
      </c>
      <c r="G23" s="306"/>
    </row>
    <row r="24" spans="1:7" ht="18" customHeight="1" x14ac:dyDescent="0.25">
      <c r="A24" s="408" t="s">
        <v>476</v>
      </c>
      <c r="B24" s="409"/>
      <c r="C24" s="410"/>
      <c r="D24" s="406" t="s">
        <v>477</v>
      </c>
      <c r="E24" s="407"/>
      <c r="F24" s="305" t="s">
        <v>471</v>
      </c>
      <c r="G24" s="306"/>
    </row>
    <row r="25" spans="1:7" ht="18" customHeight="1" x14ac:dyDescent="0.25">
      <c r="A25" s="408" t="s">
        <v>478</v>
      </c>
      <c r="B25" s="409"/>
      <c r="C25" s="410"/>
      <c r="D25" s="406" t="s">
        <v>479</v>
      </c>
      <c r="E25" s="407"/>
      <c r="F25" s="305" t="s">
        <v>480</v>
      </c>
      <c r="G25" s="306"/>
    </row>
    <row r="26" spans="1:7" ht="18" customHeight="1" x14ac:dyDescent="0.25">
      <c r="A26" s="408" t="s">
        <v>481</v>
      </c>
      <c r="B26" s="409"/>
      <c r="C26" s="410"/>
      <c r="D26" s="406" t="s">
        <v>459</v>
      </c>
      <c r="E26" s="407"/>
      <c r="F26" s="305" t="s">
        <v>446</v>
      </c>
      <c r="G26" s="306"/>
    </row>
    <row r="27" spans="1:7" ht="18" customHeight="1" x14ac:dyDescent="0.25">
      <c r="A27" s="408" t="s">
        <v>482</v>
      </c>
      <c r="B27" s="409"/>
      <c r="C27" s="410"/>
      <c r="D27" s="406" t="s">
        <v>473</v>
      </c>
      <c r="E27" s="407"/>
      <c r="F27" s="305" t="s">
        <v>483</v>
      </c>
      <c r="G27" s="306"/>
    </row>
    <row r="28" spans="1:7" ht="18" customHeight="1" x14ac:dyDescent="0.25">
      <c r="A28" s="408" t="s">
        <v>484</v>
      </c>
      <c r="B28" s="409"/>
      <c r="C28" s="410"/>
      <c r="D28" s="406" t="s">
        <v>473</v>
      </c>
      <c r="E28" s="407"/>
      <c r="F28" s="305" t="s">
        <v>448</v>
      </c>
      <c r="G28" s="306"/>
    </row>
    <row r="29" spans="1:7" ht="18" customHeight="1" x14ac:dyDescent="0.25">
      <c r="A29" s="408" t="s">
        <v>485</v>
      </c>
      <c r="B29" s="409"/>
      <c r="C29" s="410"/>
      <c r="D29" s="406" t="s">
        <v>477</v>
      </c>
      <c r="E29" s="407"/>
      <c r="F29" s="305" t="s">
        <v>480</v>
      </c>
      <c r="G29" s="306"/>
    </row>
    <row r="30" spans="1:7" ht="18" customHeight="1" x14ac:dyDescent="0.25">
      <c r="A30" s="408" t="s">
        <v>486</v>
      </c>
      <c r="B30" s="409"/>
      <c r="C30" s="410"/>
      <c r="D30" s="406" t="s">
        <v>487</v>
      </c>
      <c r="E30" s="407"/>
      <c r="F30" s="305" t="s">
        <v>480</v>
      </c>
      <c r="G30" s="306"/>
    </row>
    <row r="31" spans="1:7" ht="18" customHeight="1" x14ac:dyDescent="0.25">
      <c r="A31" s="408" t="s">
        <v>488</v>
      </c>
      <c r="B31" s="409"/>
      <c r="C31" s="410"/>
      <c r="D31" s="406" t="s">
        <v>473</v>
      </c>
      <c r="E31" s="407"/>
      <c r="F31" s="305" t="s">
        <v>448</v>
      </c>
      <c r="G31" s="306"/>
    </row>
    <row r="32" spans="1:7" ht="18" customHeight="1" x14ac:dyDescent="0.25">
      <c r="A32" s="408" t="s">
        <v>489</v>
      </c>
      <c r="B32" s="409"/>
      <c r="C32" s="410"/>
      <c r="D32" s="406" t="s">
        <v>475</v>
      </c>
      <c r="E32" s="407"/>
      <c r="F32" s="305" t="s">
        <v>480</v>
      </c>
      <c r="G32" s="306"/>
    </row>
    <row r="33" spans="1:7" ht="15.75" x14ac:dyDescent="0.25">
      <c r="A33" s="307"/>
      <c r="B33" s="307"/>
      <c r="C33" s="307"/>
      <c r="D33" s="308"/>
      <c r="E33" s="308"/>
      <c r="F33" s="309"/>
      <c r="G33" s="306"/>
    </row>
    <row r="47" spans="1:7" x14ac:dyDescent="0.25">
      <c r="A47" s="310"/>
    </row>
  </sheetData>
  <sheetProtection algorithmName="SHA-512" hashValue="5Es+LAvqJCVYL/YMkR/A3YDCelhNJLlvmLmXA02Dv4dJ8w85Wb7cs84oA12KjghbkOxIFUumW++0Uci/boPLPA==" saltValue="WFTWWrRlt8xj9sMsZ8yeLQ==" spinCount="100000" sheet="1" objects="1" scenarios="1"/>
  <mergeCells count="43">
    <mergeCell ref="D13:E13"/>
    <mergeCell ref="D10:E10"/>
    <mergeCell ref="A11:C11"/>
    <mergeCell ref="D11:E11"/>
    <mergeCell ref="A12:C12"/>
    <mergeCell ref="D12:E12"/>
    <mergeCell ref="A14:C14"/>
    <mergeCell ref="D14:E14"/>
    <mergeCell ref="A15:C15"/>
    <mergeCell ref="D15:E15"/>
    <mergeCell ref="A16:C16"/>
    <mergeCell ref="D16:E16"/>
    <mergeCell ref="D23:E23"/>
    <mergeCell ref="A18:C18"/>
    <mergeCell ref="D18:E18"/>
    <mergeCell ref="A19:C19"/>
    <mergeCell ref="D19:E19"/>
    <mergeCell ref="A20:C20"/>
    <mergeCell ref="D20:E20"/>
    <mergeCell ref="A32:C32"/>
    <mergeCell ref="D32:E32"/>
    <mergeCell ref="A27:C27"/>
    <mergeCell ref="D27:E27"/>
    <mergeCell ref="A28:C28"/>
    <mergeCell ref="D28:E28"/>
    <mergeCell ref="A29:C29"/>
    <mergeCell ref="D29:E29"/>
    <mergeCell ref="D17:E17"/>
    <mergeCell ref="A30:C30"/>
    <mergeCell ref="D30:E30"/>
    <mergeCell ref="A31:C31"/>
    <mergeCell ref="D31:E31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</mergeCells>
  <printOptions horizontalCentered="1"/>
  <pageMargins left="0.78740157480314965" right="0.78740157480314965" top="0.78740157480314965" bottom="0.78740157480314965" header="0.51181102362204722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H56"/>
  <sheetViews>
    <sheetView workbookViewId="0">
      <selection activeCell="R27" sqref="R27"/>
    </sheetView>
  </sheetViews>
  <sheetFormatPr baseColWidth="10" defaultRowHeight="14.25" x14ac:dyDescent="0.2"/>
  <cols>
    <col min="1" max="1" width="3.5" style="73" customWidth="1"/>
    <col min="2" max="2" width="4.875" style="74" customWidth="1"/>
    <col min="3" max="3" width="22.75" style="75" customWidth="1"/>
    <col min="4" max="4" width="32.625" style="76" customWidth="1"/>
    <col min="5" max="7" width="10.875" style="67" customWidth="1"/>
    <col min="8" max="8" width="7.125" style="67" customWidth="1"/>
    <col min="9" max="9" width="10" style="67" customWidth="1"/>
    <col min="10" max="10" width="8.5" style="67" customWidth="1"/>
    <col min="11" max="11" width="10" style="67" customWidth="1"/>
    <col min="12" max="12" width="11.375" style="67" customWidth="1"/>
    <col min="13" max="13" width="12.125" style="67" customWidth="1"/>
    <col min="14" max="14" width="19.625" style="37" customWidth="1"/>
    <col min="15" max="256" width="10.625" style="37" customWidth="1"/>
    <col min="257" max="257" width="5.125" style="37" customWidth="1"/>
    <col min="258" max="258" width="4.875" style="37" customWidth="1"/>
    <col min="259" max="259" width="26.375" style="37" customWidth="1"/>
    <col min="260" max="260" width="15.875" style="37" customWidth="1"/>
    <col min="261" max="263" width="13.375" style="37" customWidth="1"/>
    <col min="264" max="264" width="8.125" style="37" customWidth="1"/>
    <col min="265" max="265" width="9.875" style="37" customWidth="1"/>
    <col min="266" max="266" width="6.875" style="37" customWidth="1"/>
    <col min="267" max="267" width="8.5" style="37" customWidth="1"/>
    <col min="268" max="268" width="10.875" style="37" customWidth="1"/>
    <col min="269" max="269" width="10.5" style="37" customWidth="1"/>
    <col min="270" max="512" width="10.625" style="37" customWidth="1"/>
    <col min="513" max="513" width="5.125" style="37" customWidth="1"/>
    <col min="514" max="514" width="4.875" style="37" customWidth="1"/>
    <col min="515" max="515" width="26.375" style="37" customWidth="1"/>
    <col min="516" max="516" width="15.875" style="37" customWidth="1"/>
    <col min="517" max="519" width="13.375" style="37" customWidth="1"/>
    <col min="520" max="520" width="8.125" style="37" customWidth="1"/>
    <col min="521" max="521" width="9.875" style="37" customWidth="1"/>
    <col min="522" max="522" width="6.875" style="37" customWidth="1"/>
    <col min="523" max="523" width="8.5" style="37" customWidth="1"/>
    <col min="524" max="524" width="10.875" style="37" customWidth="1"/>
    <col min="525" max="525" width="10.5" style="37" customWidth="1"/>
    <col min="526" max="768" width="10.625" style="37" customWidth="1"/>
    <col min="769" max="769" width="5.125" style="37" customWidth="1"/>
    <col min="770" max="770" width="4.875" style="37" customWidth="1"/>
    <col min="771" max="771" width="26.375" style="37" customWidth="1"/>
    <col min="772" max="772" width="15.875" style="37" customWidth="1"/>
    <col min="773" max="775" width="13.375" style="37" customWidth="1"/>
    <col min="776" max="776" width="8.125" style="37" customWidth="1"/>
    <col min="777" max="777" width="9.875" style="37" customWidth="1"/>
    <col min="778" max="778" width="6.875" style="37" customWidth="1"/>
    <col min="779" max="779" width="8.5" style="37" customWidth="1"/>
    <col min="780" max="780" width="10.875" style="37" customWidth="1"/>
    <col min="781" max="781" width="10.5" style="37" customWidth="1"/>
    <col min="782" max="1022" width="10.625" style="37" customWidth="1"/>
    <col min="1023" max="1024" width="10.625" customWidth="1"/>
    <col min="1025" max="1025" width="11" customWidth="1"/>
  </cols>
  <sheetData>
    <row r="1" spans="1:18" ht="7.35" customHeight="1" x14ac:dyDescent="0.2">
      <c r="A1" s="31"/>
      <c r="B1" s="32"/>
      <c r="C1" s="33"/>
      <c r="D1" s="34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</row>
    <row r="2" spans="1:18" ht="20.25" customHeight="1" x14ac:dyDescent="0.25">
      <c r="A2" s="189" t="s">
        <v>545</v>
      </c>
      <c r="B2" s="189"/>
      <c r="C2" s="189"/>
      <c r="D2" s="189"/>
      <c r="E2" s="189"/>
      <c r="F2" s="189"/>
      <c r="G2" s="189"/>
      <c r="H2" s="189"/>
      <c r="I2" s="35"/>
      <c r="J2" s="35"/>
      <c r="K2" s="35"/>
      <c r="L2" s="35"/>
      <c r="M2" s="35"/>
      <c r="N2" s="36"/>
      <c r="O2" s="36"/>
      <c r="P2" s="36"/>
      <c r="Q2" s="36"/>
      <c r="R2" s="36"/>
    </row>
    <row r="3" spans="1:18" ht="7.35" customHeight="1" x14ac:dyDescent="0.25">
      <c r="A3" s="189"/>
      <c r="B3" s="189"/>
      <c r="C3" s="189"/>
      <c r="D3" s="189"/>
      <c r="E3" s="189"/>
      <c r="F3" s="189"/>
      <c r="G3" s="189"/>
      <c r="H3" s="189"/>
      <c r="I3" s="35"/>
      <c r="J3" s="35"/>
      <c r="K3" s="35"/>
      <c r="L3" s="35"/>
      <c r="M3" s="35"/>
      <c r="N3" s="36"/>
      <c r="O3" s="36"/>
      <c r="P3" s="36"/>
      <c r="Q3" s="36"/>
      <c r="R3" s="36"/>
    </row>
    <row r="4" spans="1:18" ht="25.5" customHeight="1" x14ac:dyDescent="0.2">
      <c r="A4" s="417" t="s">
        <v>28</v>
      </c>
      <c r="B4" s="417"/>
      <c r="C4" s="417"/>
      <c r="D4" s="417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  <c r="Q4" s="36"/>
      <c r="R4" s="36"/>
    </row>
    <row r="5" spans="1:18" ht="12" customHeight="1" x14ac:dyDescent="0.2">
      <c r="A5" s="38"/>
      <c r="B5" s="38"/>
      <c r="C5" s="39"/>
      <c r="D5" s="39"/>
      <c r="E5" s="35"/>
      <c r="F5" s="35"/>
      <c r="G5" s="35"/>
      <c r="H5" s="35"/>
      <c r="I5" s="35"/>
      <c r="J5" s="35"/>
      <c r="K5" s="35"/>
      <c r="L5" s="35"/>
      <c r="M5" s="35"/>
      <c r="N5" s="36"/>
      <c r="O5" s="36"/>
      <c r="P5" s="36"/>
      <c r="Q5" s="36"/>
      <c r="R5" s="36"/>
    </row>
    <row r="6" spans="1:18" ht="15.75" x14ac:dyDescent="0.2">
      <c r="A6" s="31"/>
      <c r="B6" s="40"/>
      <c r="C6" s="41"/>
      <c r="D6" s="41"/>
      <c r="E6" s="418" t="s">
        <v>29</v>
      </c>
      <c r="F6" s="418"/>
      <c r="G6" s="418"/>
      <c r="H6" s="419" t="s">
        <v>30</v>
      </c>
      <c r="I6" s="419"/>
      <c r="J6" s="419"/>
      <c r="K6" s="419"/>
      <c r="L6" s="420" t="s">
        <v>31</v>
      </c>
      <c r="M6" s="420"/>
      <c r="N6" s="43"/>
      <c r="O6" s="43"/>
      <c r="P6" s="43"/>
      <c r="Q6" s="43"/>
      <c r="R6" s="43"/>
    </row>
    <row r="7" spans="1:18" ht="36" x14ac:dyDescent="0.2">
      <c r="A7" s="31"/>
      <c r="B7" s="44" t="s">
        <v>32</v>
      </c>
      <c r="C7" s="423" t="s">
        <v>546</v>
      </c>
      <c r="D7" s="424"/>
      <c r="E7" s="45" t="s">
        <v>34</v>
      </c>
      <c r="F7" s="46" t="s">
        <v>35</v>
      </c>
      <c r="G7" s="46" t="s">
        <v>36</v>
      </c>
      <c r="H7" s="47" t="s">
        <v>35</v>
      </c>
      <c r="I7" s="47" t="s">
        <v>37</v>
      </c>
      <c r="J7" s="48" t="s">
        <v>38</v>
      </c>
      <c r="K7" s="48" t="s">
        <v>39</v>
      </c>
      <c r="L7" s="42" t="s">
        <v>40</v>
      </c>
      <c r="M7" s="42" t="s">
        <v>41</v>
      </c>
      <c r="N7" s="43"/>
      <c r="O7" s="43"/>
      <c r="P7" s="43"/>
      <c r="Q7" s="43"/>
      <c r="R7" s="43"/>
    </row>
    <row r="8" spans="1:18" ht="12.6" customHeight="1" x14ac:dyDescent="0.2">
      <c r="A8" s="421" t="s">
        <v>544</v>
      </c>
      <c r="B8" s="49" t="s">
        <v>42</v>
      </c>
      <c r="C8" s="268" t="s">
        <v>858</v>
      </c>
      <c r="D8" s="320"/>
      <c r="E8" s="50">
        <f>Berechnung_Rathaus_Marktplatz!N392*12</f>
        <v>804494.08097122656</v>
      </c>
      <c r="F8" s="50">
        <f>Berechnung_Rathaus_Marktplatz!P392*12</f>
        <v>7998.7908097122636</v>
      </c>
      <c r="G8" s="51">
        <f>Berechnung_Rathaus_Marktplatz!U392*12</f>
        <v>125381.04594223974</v>
      </c>
      <c r="H8" s="50" t="e">
        <f>Berechnung_Rathaus_Marktplatz!V390</f>
        <v>#N/A</v>
      </c>
      <c r="I8" s="51" t="e">
        <f>Berechnung_Rathaus_Marktplatz!W390</f>
        <v>#N/A</v>
      </c>
      <c r="J8" s="50" t="e">
        <f t="shared" ref="J8:K10" si="0">H8/2</f>
        <v>#N/A</v>
      </c>
      <c r="K8" s="52" t="e">
        <f t="shared" si="0"/>
        <v>#N/A</v>
      </c>
      <c r="L8" s="51" t="e">
        <f>G8+K8</f>
        <v>#N/A</v>
      </c>
      <c r="M8" s="51" t="e">
        <f>L8*1.19</f>
        <v>#N/A</v>
      </c>
      <c r="N8" s="43"/>
      <c r="O8" s="53"/>
      <c r="P8" s="53"/>
      <c r="Q8" s="53"/>
      <c r="R8" s="53"/>
    </row>
    <row r="9" spans="1:18" ht="12.6" customHeight="1" x14ac:dyDescent="0.2">
      <c r="A9" s="421"/>
      <c r="B9" s="49" t="s">
        <v>43</v>
      </c>
      <c r="C9" s="268" t="s">
        <v>870</v>
      </c>
      <c r="D9" s="320"/>
      <c r="E9" s="50">
        <f>'Berechnung_I-Punkt-Rathaus'!N27*12</f>
        <v>20538.400000000001</v>
      </c>
      <c r="F9" s="50">
        <f>'Berechnung_I-Punkt-Rathaus'!P27*12</f>
        <v>205.38289702970292</v>
      </c>
      <c r="G9" s="51">
        <f>'Berechnung_I-Punkt-Rathaus'!U27*12</f>
        <v>3219.3769109405939</v>
      </c>
      <c r="H9" s="50">
        <f>'Berechnung_I-Punkt-Rathaus'!V25</f>
        <v>6.2343333333333346</v>
      </c>
      <c r="I9" s="51">
        <f>'Berechnung_I-Punkt-Rathaus'!W25</f>
        <v>93.515000000000001</v>
      </c>
      <c r="J9" s="50">
        <f t="shared" si="0"/>
        <v>3.1171666666666673</v>
      </c>
      <c r="K9" s="52">
        <f t="shared" si="0"/>
        <v>46.7575</v>
      </c>
      <c r="L9" s="51">
        <f>G9+K9</f>
        <v>3266.1344109405941</v>
      </c>
      <c r="M9" s="51">
        <f>L9*1.19</f>
        <v>3886.6999490193066</v>
      </c>
      <c r="N9" s="43"/>
      <c r="O9" s="53"/>
      <c r="P9" s="53"/>
      <c r="Q9" s="53"/>
      <c r="R9" s="53"/>
    </row>
    <row r="10" spans="1:18" ht="12.6" customHeight="1" x14ac:dyDescent="0.2">
      <c r="A10" s="421"/>
      <c r="B10" s="49" t="s">
        <v>44</v>
      </c>
      <c r="C10" s="268" t="s">
        <v>859</v>
      </c>
      <c r="D10" s="320"/>
      <c r="E10" s="50">
        <f>'Berechnung_Verw.St._Cannstetter'!N35*12</f>
        <v>18174.415999999994</v>
      </c>
      <c r="F10" s="50">
        <f>'Berechnung_Verw.St._Cannstetter'!P35*12</f>
        <v>181.74415999999997</v>
      </c>
      <c r="G10" s="51">
        <f>'Berechnung_Verw.St._Cannstetter'!U35*12</f>
        <v>2848.8397079999995</v>
      </c>
      <c r="H10" s="50">
        <f>'Berechnung_Verw.St._Cannstetter'!V33</f>
        <v>6.2766000000000002</v>
      </c>
      <c r="I10" s="51">
        <f>'Berechnung_Verw.St._Cannstetter'!W33</f>
        <v>94.149000000000001</v>
      </c>
      <c r="J10" s="50">
        <f t="shared" si="0"/>
        <v>3.1383000000000001</v>
      </c>
      <c r="K10" s="52">
        <f t="shared" si="0"/>
        <v>47.0745</v>
      </c>
      <c r="L10" s="51">
        <f>G10+K10</f>
        <v>2895.9142079999997</v>
      </c>
      <c r="M10" s="51">
        <f>L10*1.19</f>
        <v>3446.1379075199993</v>
      </c>
      <c r="N10" s="43"/>
      <c r="O10" s="53"/>
      <c r="P10" s="53"/>
      <c r="Q10" s="53"/>
      <c r="R10" s="53"/>
    </row>
    <row r="11" spans="1:18" ht="12.6" customHeight="1" x14ac:dyDescent="0.2">
      <c r="A11" s="421"/>
      <c r="B11" s="49" t="s">
        <v>45</v>
      </c>
      <c r="C11" s="268" t="s">
        <v>860</v>
      </c>
      <c r="D11" s="320"/>
      <c r="E11" s="50">
        <f>'Berechnung_Verw.St._Hintere-Str'!N32*12</f>
        <v>26018.679999999993</v>
      </c>
      <c r="F11" s="50">
        <f>'Berechnung_Verw.St._Hintere-Str'!P32*12</f>
        <v>210.01679999999996</v>
      </c>
      <c r="G11" s="51">
        <f>'Berechnung_Verw.St._Hintere-Str'!U32*12</f>
        <v>3292.0133399999995</v>
      </c>
      <c r="H11" s="50">
        <f>'Berechnung_Verw.St._Hintere-Str'!V30</f>
        <v>9.7126666666666654</v>
      </c>
      <c r="I11" s="51">
        <f>'Berechnung_Verw.St._Hintere-Str'!W30</f>
        <v>145.69</v>
      </c>
      <c r="J11" s="50">
        <f t="shared" ref="J11:J13" si="1">H11/2</f>
        <v>4.8563333333333327</v>
      </c>
      <c r="K11" s="52">
        <f t="shared" ref="K11:K13" si="2">I11/2</f>
        <v>72.844999999999999</v>
      </c>
      <c r="L11" s="51">
        <f t="shared" ref="L11:L13" si="3">G11+K11</f>
        <v>3364.8583399999993</v>
      </c>
      <c r="M11" s="51">
        <f t="shared" ref="M11:M13" si="4">L11*1.19</f>
        <v>4004.181424599999</v>
      </c>
      <c r="N11" s="43"/>
      <c r="O11" s="53"/>
      <c r="P11" s="53"/>
      <c r="Q11" s="53"/>
      <c r="R11" s="53"/>
    </row>
    <row r="12" spans="1:18" ht="12.6" customHeight="1" x14ac:dyDescent="0.2">
      <c r="A12" s="421"/>
      <c r="B12" s="49" t="s">
        <v>46</v>
      </c>
      <c r="C12" s="268" t="s">
        <v>861</v>
      </c>
      <c r="D12" s="320"/>
      <c r="E12" s="50">
        <f>'Berechnung_Verw.St._Wohncyty'!N55*12</f>
        <v>59155.479999999996</v>
      </c>
      <c r="F12" s="50">
        <f>'Berechnung_Verw.St._Wohncyty'!P55*12</f>
        <v>512.51979999999992</v>
      </c>
      <c r="G12" s="51">
        <f>'Berechnung_Verw.St._Wohncyty'!U55*12</f>
        <v>8033.7478649999985</v>
      </c>
      <c r="H12" s="50">
        <f>'Berechnung_Verw.St._Wohncyty'!V53</f>
        <v>20.473333333333336</v>
      </c>
      <c r="I12" s="51">
        <f>'Berechnung_Verw.St._Wohncyty'!W53</f>
        <v>307.10000000000002</v>
      </c>
      <c r="J12" s="50">
        <f t="shared" si="1"/>
        <v>10.236666666666668</v>
      </c>
      <c r="K12" s="52">
        <f t="shared" si="2"/>
        <v>153.55000000000001</v>
      </c>
      <c r="L12" s="51">
        <f t="shared" si="3"/>
        <v>8187.2978649999986</v>
      </c>
      <c r="M12" s="51">
        <f t="shared" si="4"/>
        <v>9742.884459349998</v>
      </c>
      <c r="N12" s="43"/>
      <c r="O12" s="53"/>
      <c r="P12" s="53"/>
      <c r="Q12" s="53"/>
      <c r="R12" s="53"/>
    </row>
    <row r="13" spans="1:18" ht="12.6" customHeight="1" x14ac:dyDescent="0.2">
      <c r="A13" s="421"/>
      <c r="B13" s="49" t="s">
        <v>868</v>
      </c>
      <c r="C13" s="268" t="s">
        <v>862</v>
      </c>
      <c r="D13" s="320"/>
      <c r="E13" s="387">
        <f>Berechnung_Stadtmarketing!N33*12</f>
        <v>16268.859999999999</v>
      </c>
      <c r="F13" s="50">
        <f>Berechnung_Stadtmarketing!P33*12</f>
        <v>162.68859999999998</v>
      </c>
      <c r="G13" s="51">
        <f>Berechnung_Stadtmarketing!U33*12</f>
        <v>2550.1438049999997</v>
      </c>
      <c r="H13" s="50">
        <f>Berechnung_Stadtmarketing!V31</f>
        <v>9.2293333333333329</v>
      </c>
      <c r="I13" s="51">
        <f>Berechnung_Stadtmarketing!W31</f>
        <v>138.44</v>
      </c>
      <c r="J13" s="50">
        <f t="shared" si="1"/>
        <v>4.6146666666666665</v>
      </c>
      <c r="K13" s="52">
        <f t="shared" si="2"/>
        <v>69.22</v>
      </c>
      <c r="L13" s="51">
        <f t="shared" si="3"/>
        <v>2619.3638049999995</v>
      </c>
      <c r="M13" s="51">
        <f t="shared" si="4"/>
        <v>3117.0429279499995</v>
      </c>
      <c r="N13" s="43"/>
      <c r="O13" s="53"/>
      <c r="P13" s="53"/>
      <c r="Q13" s="53"/>
      <c r="R13" s="53"/>
    </row>
    <row r="14" spans="1:18" ht="12.6" customHeight="1" x14ac:dyDescent="0.2">
      <c r="A14" s="422"/>
      <c r="B14" s="49" t="s">
        <v>869</v>
      </c>
      <c r="C14" s="268" t="s">
        <v>882</v>
      </c>
      <c r="D14" s="320"/>
      <c r="E14" s="389">
        <f>Berechnung_Stadtmuseum!N40*12</f>
        <v>52236.799999999988</v>
      </c>
      <c r="F14" s="260">
        <f>Berechnung_Stadtmuseum!P40*12</f>
        <v>522.36799999999982</v>
      </c>
      <c r="G14" s="51">
        <f>Berechnung_Stadtmuseum!U40*12</f>
        <v>8188.1183999999976</v>
      </c>
      <c r="H14" s="50">
        <f>Berechnung_Stadtmuseum!V38</f>
        <v>16.873333333333331</v>
      </c>
      <c r="I14" s="51">
        <f>Berechnung_Stadtmuseum!W38</f>
        <v>253.1</v>
      </c>
      <c r="J14" s="50">
        <f t="shared" ref="J14" si="5">H14/2</f>
        <v>8.4366666666666656</v>
      </c>
      <c r="K14" s="52">
        <f t="shared" ref="K14" si="6">I14/2</f>
        <v>126.55</v>
      </c>
      <c r="L14" s="51">
        <f t="shared" ref="L14" si="7">G14+K14</f>
        <v>8314.6683999999968</v>
      </c>
      <c r="M14" s="51">
        <f t="shared" ref="M14" si="8">L14*1.19</f>
        <v>9894.4553959999957</v>
      </c>
      <c r="N14" s="43"/>
      <c r="O14" s="53"/>
      <c r="P14" s="53"/>
      <c r="Q14" s="53"/>
      <c r="R14" s="53"/>
    </row>
    <row r="15" spans="1:18" ht="12.6" customHeight="1" x14ac:dyDescent="0.2">
      <c r="A15" s="422"/>
      <c r="B15" s="49"/>
      <c r="C15" s="425"/>
      <c r="D15" s="426"/>
      <c r="E15" s="388"/>
      <c r="F15" s="50"/>
      <c r="G15" s="51"/>
      <c r="H15" s="50"/>
      <c r="I15" s="51"/>
      <c r="J15" s="51"/>
      <c r="K15" s="51"/>
      <c r="L15" s="51"/>
      <c r="M15" s="51"/>
      <c r="N15" s="43"/>
      <c r="O15" s="53"/>
      <c r="P15" s="53"/>
      <c r="Q15" s="53"/>
      <c r="R15" s="53"/>
    </row>
    <row r="16" spans="1:18" ht="15.75" x14ac:dyDescent="0.2">
      <c r="A16" s="55"/>
      <c r="B16" s="32"/>
      <c r="C16" s="56"/>
      <c r="D16" s="57"/>
      <c r="E16" s="58">
        <f t="shared" ref="E16:M16" si="9">SUM(E8:E15)</f>
        <v>996886.7169712265</v>
      </c>
      <c r="F16" s="58">
        <f t="shared" si="9"/>
        <v>9793.5110667419667</v>
      </c>
      <c r="G16" s="261">
        <f t="shared" si="9"/>
        <v>153513.28597118036</v>
      </c>
      <c r="H16" s="58" t="e">
        <f t="shared" si="9"/>
        <v>#N/A</v>
      </c>
      <c r="I16" s="261" t="e">
        <f t="shared" si="9"/>
        <v>#N/A</v>
      </c>
      <c r="J16" s="58" t="e">
        <f t="shared" si="9"/>
        <v>#N/A</v>
      </c>
      <c r="K16" s="261" t="e">
        <f t="shared" si="9"/>
        <v>#N/A</v>
      </c>
      <c r="L16" s="261" t="e">
        <f t="shared" si="9"/>
        <v>#N/A</v>
      </c>
      <c r="M16" s="261" t="e">
        <f t="shared" si="9"/>
        <v>#N/A</v>
      </c>
      <c r="N16" s="43"/>
      <c r="O16" s="54"/>
      <c r="P16" s="54"/>
      <c r="Q16" s="54"/>
      <c r="R16" s="54"/>
    </row>
    <row r="17" spans="1:18" x14ac:dyDescent="0.2">
      <c r="A17" s="55"/>
      <c r="B17" s="32"/>
      <c r="C17" s="56"/>
      <c r="D17" s="57"/>
      <c r="E17" s="57"/>
      <c r="F17" s="58"/>
      <c r="G17" s="59"/>
      <c r="H17" s="58"/>
      <c r="I17" s="59"/>
      <c r="J17" s="58"/>
      <c r="K17" s="59"/>
      <c r="L17" s="59"/>
      <c r="M17" s="59"/>
      <c r="N17" s="54"/>
      <c r="O17" s="54"/>
      <c r="P17" s="54"/>
      <c r="Q17" s="54"/>
      <c r="R17" s="54"/>
    </row>
    <row r="18" spans="1:18" x14ac:dyDescent="0.2">
      <c r="A18" s="55"/>
      <c r="B18" s="32"/>
      <c r="C18" s="60"/>
      <c r="D18" s="60"/>
      <c r="E18" s="61"/>
      <c r="F18" s="61"/>
      <c r="G18" s="61"/>
      <c r="H18" s="61"/>
      <c r="I18" s="61"/>
      <c r="J18" s="61"/>
      <c r="K18" s="61"/>
      <c r="L18" s="57"/>
      <c r="M18" s="57"/>
      <c r="N18" s="54"/>
      <c r="O18" s="54"/>
      <c r="P18" s="54"/>
      <c r="Q18" s="54"/>
      <c r="R18" s="54"/>
    </row>
    <row r="19" spans="1:18" x14ac:dyDescent="0.2">
      <c r="A19" s="55"/>
      <c r="B19" s="32"/>
      <c r="C19" s="413" t="s">
        <v>47</v>
      </c>
      <c r="D19" s="413"/>
      <c r="E19" s="414" t="s">
        <v>943</v>
      </c>
      <c r="F19" s="414"/>
      <c r="G19" s="414"/>
      <c r="H19" s="414"/>
      <c r="I19" s="414"/>
      <c r="J19" s="414"/>
      <c r="K19" s="414"/>
      <c r="L19" s="414"/>
      <c r="M19" s="57"/>
      <c r="N19" s="54"/>
      <c r="O19" s="54"/>
      <c r="P19" s="54"/>
      <c r="Q19" s="54"/>
      <c r="R19" s="54"/>
    </row>
    <row r="20" spans="1:18" x14ac:dyDescent="0.2">
      <c r="A20" s="55"/>
      <c r="B20" s="32"/>
      <c r="C20" s="413"/>
      <c r="D20" s="413"/>
      <c r="E20" s="414"/>
      <c r="F20" s="414"/>
      <c r="G20" s="414"/>
      <c r="H20" s="414"/>
      <c r="I20" s="414"/>
      <c r="J20" s="414"/>
      <c r="K20" s="414"/>
      <c r="L20" s="414"/>
      <c r="M20" s="57"/>
      <c r="N20" s="54"/>
      <c r="O20" s="54"/>
      <c r="P20" s="54"/>
      <c r="Q20" s="54"/>
      <c r="R20" s="54"/>
    </row>
    <row r="21" spans="1:18" x14ac:dyDescent="0.2">
      <c r="A21" s="55"/>
      <c r="B21" s="32"/>
      <c r="C21" s="60"/>
      <c r="D21" s="60"/>
      <c r="E21" s="231"/>
      <c r="F21" s="231"/>
      <c r="G21" s="231"/>
      <c r="H21" s="231"/>
      <c r="I21" s="231"/>
      <c r="J21" s="231"/>
      <c r="K21" s="231"/>
      <c r="L21" s="232"/>
      <c r="M21" s="57"/>
      <c r="N21" s="54"/>
      <c r="O21" s="54"/>
      <c r="P21" s="54"/>
      <c r="Q21" s="54"/>
      <c r="R21" s="54"/>
    </row>
    <row r="22" spans="1:18" x14ac:dyDescent="0.2">
      <c r="A22" s="55"/>
      <c r="B22" s="32"/>
      <c r="C22" s="413" t="s">
        <v>33</v>
      </c>
      <c r="D22" s="413"/>
      <c r="E22" s="414"/>
      <c r="F22" s="414"/>
      <c r="G22" s="414"/>
      <c r="H22" s="414"/>
      <c r="I22" s="414"/>
      <c r="J22" s="414"/>
      <c r="K22" s="414"/>
      <c r="L22" s="414"/>
      <c r="M22" s="57"/>
      <c r="N22" s="54"/>
      <c r="O22" s="54"/>
      <c r="P22" s="54"/>
      <c r="Q22" s="54"/>
      <c r="R22" s="54"/>
    </row>
    <row r="23" spans="1:18" x14ac:dyDescent="0.2">
      <c r="A23" s="55"/>
      <c r="B23" s="32"/>
      <c r="C23" s="413"/>
      <c r="D23" s="413"/>
      <c r="E23" s="414"/>
      <c r="F23" s="414"/>
      <c r="G23" s="414"/>
      <c r="H23" s="414"/>
      <c r="I23" s="414"/>
      <c r="J23" s="414"/>
      <c r="K23" s="414"/>
      <c r="L23" s="414"/>
      <c r="M23" s="57"/>
      <c r="N23" s="54"/>
      <c r="O23" s="54"/>
      <c r="P23" s="54"/>
      <c r="Q23" s="54"/>
      <c r="R23" s="54"/>
    </row>
    <row r="24" spans="1:18" x14ac:dyDescent="0.2">
      <c r="A24" s="55"/>
      <c r="B24" s="32"/>
      <c r="C24" s="60"/>
      <c r="D24" s="60"/>
      <c r="E24" s="231"/>
      <c r="F24" s="231"/>
      <c r="G24" s="231"/>
      <c r="H24" s="231"/>
      <c r="I24" s="231"/>
      <c r="J24" s="231"/>
      <c r="K24" s="231"/>
      <c r="L24" s="232"/>
      <c r="M24" s="57"/>
      <c r="N24" s="54"/>
      <c r="O24" s="54"/>
      <c r="P24" s="54"/>
      <c r="Q24" s="54"/>
      <c r="R24" s="54"/>
    </row>
    <row r="25" spans="1:18" x14ac:dyDescent="0.2">
      <c r="A25" s="55"/>
      <c r="B25" s="32"/>
      <c r="C25" s="413" t="s">
        <v>7</v>
      </c>
      <c r="D25" s="413"/>
      <c r="E25" s="414"/>
      <c r="F25" s="414"/>
      <c r="G25" s="414"/>
      <c r="H25" s="414"/>
      <c r="I25" s="414"/>
      <c r="J25" s="414"/>
      <c r="K25" s="414"/>
      <c r="L25" s="414"/>
      <c r="M25" s="57"/>
      <c r="N25" s="54"/>
      <c r="O25" s="54"/>
      <c r="P25" s="54"/>
      <c r="Q25" s="54"/>
      <c r="R25" s="54"/>
    </row>
    <row r="26" spans="1:18" x14ac:dyDescent="0.2">
      <c r="A26" s="55"/>
      <c r="B26" s="32"/>
      <c r="C26" s="413"/>
      <c r="D26" s="413"/>
      <c r="E26" s="414"/>
      <c r="F26" s="414"/>
      <c r="G26" s="414"/>
      <c r="H26" s="414"/>
      <c r="I26" s="414"/>
      <c r="J26" s="414"/>
      <c r="K26" s="414"/>
      <c r="L26" s="414"/>
      <c r="M26" s="57"/>
      <c r="N26" s="54"/>
      <c r="O26" s="54"/>
      <c r="P26" s="54"/>
      <c r="Q26" s="54"/>
      <c r="R26" s="54"/>
    </row>
    <row r="27" spans="1:18" x14ac:dyDescent="0.2">
      <c r="A27" s="55"/>
      <c r="B27" s="32"/>
      <c r="C27" s="60"/>
      <c r="D27" s="60"/>
      <c r="E27" s="231"/>
      <c r="F27" s="231"/>
      <c r="G27" s="231"/>
      <c r="H27" s="231"/>
      <c r="I27" s="231"/>
      <c r="J27" s="231"/>
      <c r="K27" s="231"/>
      <c r="L27" s="232"/>
      <c r="M27" s="57"/>
      <c r="N27" s="54"/>
      <c r="O27" s="54"/>
      <c r="P27" s="54"/>
      <c r="Q27" s="54"/>
      <c r="R27" s="54"/>
    </row>
    <row r="28" spans="1:18" x14ac:dyDescent="0.2">
      <c r="A28" s="55"/>
      <c r="B28" s="32"/>
      <c r="C28" s="413" t="s">
        <v>48</v>
      </c>
      <c r="D28" s="413"/>
      <c r="E28" s="414"/>
      <c r="F28" s="414"/>
      <c r="G28" s="414"/>
      <c r="H28" s="414"/>
      <c r="I28" s="414"/>
      <c r="J28" s="414"/>
      <c r="K28" s="414"/>
      <c r="L28" s="414"/>
      <c r="M28" s="57"/>
      <c r="N28" s="54"/>
      <c r="O28" s="54"/>
      <c r="P28" s="54"/>
      <c r="Q28" s="54"/>
      <c r="R28" s="54"/>
    </row>
    <row r="29" spans="1:18" x14ac:dyDescent="0.2">
      <c r="A29" s="55"/>
      <c r="B29" s="32"/>
      <c r="C29" s="413"/>
      <c r="D29" s="413"/>
      <c r="E29" s="414"/>
      <c r="F29" s="414"/>
      <c r="G29" s="414"/>
      <c r="H29" s="414"/>
      <c r="I29" s="414"/>
      <c r="J29" s="414"/>
      <c r="K29" s="414"/>
      <c r="L29" s="414"/>
      <c r="M29" s="57"/>
      <c r="N29" s="54"/>
      <c r="O29" s="54"/>
      <c r="P29" s="54"/>
      <c r="Q29" s="54"/>
      <c r="R29" s="54"/>
    </row>
    <row r="30" spans="1:18" x14ac:dyDescent="0.2">
      <c r="A30" s="55"/>
      <c r="B30" s="32"/>
      <c r="C30" s="60"/>
      <c r="D30" s="60"/>
      <c r="E30" s="233"/>
      <c r="F30" s="233"/>
      <c r="G30" s="233"/>
      <c r="H30" s="233"/>
      <c r="I30" s="233"/>
      <c r="J30" s="233"/>
      <c r="K30" s="233"/>
      <c r="L30" s="233"/>
      <c r="M30" s="57"/>
      <c r="N30" s="54"/>
      <c r="O30" s="54"/>
      <c r="P30" s="54"/>
      <c r="Q30" s="54"/>
      <c r="R30" s="54"/>
    </row>
    <row r="31" spans="1:18" x14ac:dyDescent="0.2">
      <c r="A31" s="55"/>
      <c r="B31" s="32"/>
      <c r="C31" s="413" t="s">
        <v>49</v>
      </c>
      <c r="D31" s="413"/>
      <c r="E31" s="414"/>
      <c r="F31" s="414"/>
      <c r="G31" s="414"/>
      <c r="H31" s="414"/>
      <c r="I31" s="414"/>
      <c r="J31" s="414"/>
      <c r="K31" s="414"/>
      <c r="L31" s="414"/>
      <c r="M31" s="57"/>
      <c r="N31" s="54"/>
      <c r="O31" s="54"/>
      <c r="P31" s="54"/>
      <c r="Q31" s="54"/>
      <c r="R31" s="54"/>
    </row>
    <row r="32" spans="1:18" x14ac:dyDescent="0.2">
      <c r="A32" s="55"/>
      <c r="B32" s="32"/>
      <c r="C32" s="413"/>
      <c r="D32" s="413"/>
      <c r="E32" s="414"/>
      <c r="F32" s="414"/>
      <c r="G32" s="414"/>
      <c r="H32" s="414"/>
      <c r="I32" s="414"/>
      <c r="J32" s="414"/>
      <c r="K32" s="414"/>
      <c r="L32" s="414"/>
      <c r="M32" s="57"/>
      <c r="N32" s="54"/>
      <c r="O32" s="54"/>
      <c r="P32" s="54"/>
      <c r="Q32" s="54"/>
      <c r="R32" s="54"/>
    </row>
    <row r="33" spans="1:18" x14ac:dyDescent="0.2">
      <c r="A33" s="55"/>
      <c r="B33" s="32"/>
      <c r="C33" s="60"/>
      <c r="D33" s="60"/>
      <c r="E33" s="233"/>
      <c r="F33" s="233"/>
      <c r="G33" s="233"/>
      <c r="H33" s="233"/>
      <c r="I33" s="233"/>
      <c r="J33" s="233"/>
      <c r="K33" s="233"/>
      <c r="L33" s="233"/>
      <c r="M33" s="57"/>
      <c r="N33" s="54"/>
      <c r="O33" s="54"/>
      <c r="P33" s="54"/>
      <c r="Q33" s="54"/>
      <c r="R33" s="54"/>
    </row>
    <row r="34" spans="1:18" ht="21.6" customHeight="1" x14ac:dyDescent="0.2">
      <c r="A34" s="55"/>
      <c r="B34" s="32"/>
      <c r="C34" s="60"/>
      <c r="D34" s="60"/>
      <c r="E34" s="234"/>
      <c r="F34" s="234"/>
      <c r="G34" s="234"/>
      <c r="H34" s="234"/>
      <c r="I34" s="235"/>
      <c r="J34" s="235"/>
      <c r="K34" s="233"/>
      <c r="L34" s="233"/>
      <c r="M34" s="57"/>
      <c r="N34" s="54"/>
      <c r="O34" s="54"/>
      <c r="P34" s="54"/>
      <c r="Q34" s="54"/>
      <c r="R34" s="54"/>
    </row>
    <row r="35" spans="1:18" ht="11.45" customHeight="1" x14ac:dyDescent="0.2">
      <c r="A35" s="55"/>
      <c r="B35" s="32"/>
      <c r="C35" s="56"/>
      <c r="D35" s="57"/>
      <c r="E35" s="232"/>
      <c r="F35" s="232"/>
      <c r="G35" s="232"/>
      <c r="H35" s="232"/>
      <c r="I35" s="232"/>
      <c r="J35" s="232"/>
      <c r="K35" s="232"/>
      <c r="L35" s="232"/>
      <c r="M35" s="57"/>
      <c r="N35" s="54"/>
      <c r="O35" s="54"/>
      <c r="P35" s="54"/>
      <c r="Q35" s="54"/>
      <c r="R35" s="54"/>
    </row>
    <row r="36" spans="1:18" x14ac:dyDescent="0.2">
      <c r="A36" s="55"/>
      <c r="B36" s="32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57"/>
      <c r="N36" s="54"/>
      <c r="O36" s="54"/>
      <c r="P36" s="54"/>
      <c r="Q36" s="54"/>
      <c r="R36" s="54"/>
    </row>
    <row r="37" spans="1:18" x14ac:dyDescent="0.2">
      <c r="A37" s="55"/>
      <c r="B37" s="32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57"/>
      <c r="N37" s="54"/>
      <c r="O37" s="54"/>
      <c r="P37" s="54"/>
      <c r="Q37" s="54"/>
      <c r="R37" s="54"/>
    </row>
    <row r="38" spans="1:18" x14ac:dyDescent="0.2">
      <c r="A38" s="55"/>
      <c r="B38" s="32"/>
      <c r="C38" s="415" t="s">
        <v>50</v>
      </c>
      <c r="D38" s="415"/>
      <c r="E38" s="416" t="s">
        <v>51</v>
      </c>
      <c r="F38" s="416"/>
      <c r="G38" s="416"/>
      <c r="H38" s="416"/>
      <c r="I38" s="416"/>
      <c r="J38" s="416"/>
      <c r="K38" s="416"/>
      <c r="L38" s="416"/>
      <c r="M38" s="57"/>
      <c r="N38" s="54"/>
      <c r="O38" s="54"/>
      <c r="P38" s="54"/>
      <c r="Q38" s="54"/>
      <c r="R38" s="54"/>
    </row>
    <row r="39" spans="1:18" x14ac:dyDescent="0.2">
      <c r="A39" s="55"/>
      <c r="B39" s="32"/>
      <c r="C39" s="62"/>
      <c r="D39" s="62"/>
      <c r="E39" s="63"/>
      <c r="F39" s="63"/>
      <c r="G39" s="63"/>
      <c r="H39" s="63"/>
      <c r="I39" s="63"/>
      <c r="J39" s="63"/>
      <c r="K39" s="63"/>
      <c r="L39" s="63"/>
      <c r="M39" s="57"/>
      <c r="N39" s="54"/>
      <c r="O39" s="54"/>
      <c r="P39" s="54"/>
      <c r="Q39" s="54"/>
      <c r="R39" s="54"/>
    </row>
    <row r="40" spans="1:18" x14ac:dyDescent="0.2">
      <c r="A40" s="55"/>
      <c r="B40" s="32"/>
      <c r="C40" s="62"/>
      <c r="D40" s="62"/>
      <c r="E40" s="63"/>
      <c r="F40" s="63"/>
      <c r="G40" s="63"/>
      <c r="H40" s="63"/>
      <c r="I40" s="63"/>
      <c r="J40" s="63"/>
      <c r="K40" s="63"/>
      <c r="L40" s="63"/>
      <c r="M40" s="57"/>
      <c r="N40" s="54"/>
      <c r="O40" s="54"/>
      <c r="P40" s="54"/>
      <c r="Q40" s="54"/>
      <c r="R40" s="54"/>
    </row>
    <row r="41" spans="1:18" x14ac:dyDescent="0.2">
      <c r="A41" s="55"/>
      <c r="B41" s="32"/>
      <c r="C41" s="56"/>
      <c r="D41" s="56"/>
      <c r="E41" s="35"/>
      <c r="F41" s="35"/>
      <c r="G41" s="35"/>
      <c r="H41" s="35"/>
      <c r="I41" s="35"/>
      <c r="J41" s="35"/>
      <c r="K41" s="35"/>
      <c r="L41" s="35"/>
      <c r="M41" s="64"/>
      <c r="N41" s="53"/>
      <c r="O41" s="53"/>
      <c r="P41" s="53"/>
      <c r="Q41" s="53"/>
      <c r="R41" s="53"/>
    </row>
    <row r="42" spans="1:18" x14ac:dyDescent="0.2">
      <c r="A42" s="55"/>
      <c r="B42" s="65"/>
      <c r="C42" s="35"/>
      <c r="D42" s="35"/>
      <c r="E42" s="35"/>
      <c r="F42" s="35"/>
      <c r="G42" s="35"/>
      <c r="H42" s="35"/>
      <c r="I42" s="35"/>
      <c r="J42" s="35"/>
      <c r="K42" s="35"/>
      <c r="L42" s="64"/>
      <c r="M42" s="64"/>
      <c r="N42" s="53"/>
      <c r="O42" s="53"/>
      <c r="P42" s="53"/>
      <c r="Q42" s="53"/>
      <c r="R42" s="53"/>
    </row>
    <row r="43" spans="1:18" ht="10.35" customHeight="1" x14ac:dyDescent="0.2">
      <c r="A43" s="55"/>
      <c r="B43" s="65"/>
      <c r="C43" s="66"/>
      <c r="D43" s="66"/>
      <c r="E43" s="64"/>
      <c r="F43" s="64"/>
      <c r="G43" s="64"/>
      <c r="H43" s="64"/>
      <c r="I43" s="64"/>
      <c r="J43" s="64"/>
      <c r="K43" s="64"/>
      <c r="L43" s="64"/>
      <c r="M43" s="64"/>
      <c r="N43" s="53"/>
      <c r="O43" s="53"/>
      <c r="P43" s="53"/>
      <c r="Q43" s="53"/>
      <c r="R43" s="53"/>
    </row>
    <row r="44" spans="1:18" x14ac:dyDescent="0.2">
      <c r="A44" s="55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53"/>
      <c r="O44" s="53"/>
      <c r="P44" s="53"/>
      <c r="Q44" s="53"/>
      <c r="R44" s="53"/>
    </row>
    <row r="45" spans="1:18" x14ac:dyDescent="0.2">
      <c r="A45" s="5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53"/>
      <c r="O45" s="53"/>
      <c r="P45" s="53"/>
      <c r="Q45" s="53"/>
      <c r="R45" s="53"/>
    </row>
    <row r="46" spans="1:18" x14ac:dyDescent="0.2">
      <c r="A46" s="55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53"/>
      <c r="O46" s="53"/>
      <c r="P46" s="53"/>
      <c r="Q46" s="53"/>
      <c r="R46" s="53"/>
    </row>
    <row r="47" spans="1:18" x14ac:dyDescent="0.2">
      <c r="A47" s="55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53"/>
      <c r="O47" s="53"/>
      <c r="P47" s="53"/>
      <c r="Q47" s="53"/>
      <c r="R47" s="53"/>
    </row>
    <row r="48" spans="1:18" x14ac:dyDescent="0.2">
      <c r="A48" s="55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8"/>
      <c r="N48" s="69"/>
      <c r="O48" s="69"/>
      <c r="P48" s="69"/>
      <c r="Q48" s="69"/>
      <c r="R48" s="69"/>
    </row>
    <row r="49" spans="1:38" x14ac:dyDescent="0.2">
      <c r="A49" s="70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53"/>
      <c r="O49" s="53"/>
      <c r="P49" s="53"/>
      <c r="Q49" s="53"/>
      <c r="R49" s="53"/>
    </row>
    <row r="50" spans="1:38" x14ac:dyDescent="0.2">
      <c r="A50" s="7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53"/>
      <c r="O50" s="53"/>
      <c r="P50" s="53"/>
      <c r="Q50" s="53"/>
      <c r="R50" s="53"/>
    </row>
    <row r="51" spans="1:38" x14ac:dyDescent="0.2">
      <c r="A51" s="70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3"/>
      <c r="O51" s="53"/>
      <c r="P51" s="53"/>
      <c r="Q51" s="53"/>
      <c r="R51" s="53"/>
    </row>
    <row r="52" spans="1:38" x14ac:dyDescent="0.2">
      <c r="A52" s="70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53"/>
      <c r="O52" s="53"/>
      <c r="P52" s="53"/>
      <c r="Q52" s="53"/>
      <c r="R52" s="53"/>
    </row>
    <row r="53" spans="1:38" x14ac:dyDescent="0.2">
      <c r="A53" s="31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34"/>
      <c r="N53" s="71"/>
      <c r="O53" s="71"/>
      <c r="P53" s="71"/>
      <c r="Q53" s="71"/>
      <c r="R53" s="71"/>
    </row>
    <row r="54" spans="1:38" x14ac:dyDescent="0.2">
      <c r="A54" s="3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35"/>
      <c r="N54" s="36"/>
      <c r="O54" s="36"/>
      <c r="P54" s="36"/>
      <c r="Q54" s="36"/>
      <c r="R54" s="36"/>
      <c r="AL54" s="72"/>
    </row>
    <row r="55" spans="1:38" x14ac:dyDescent="0.2">
      <c r="A55" s="31"/>
      <c r="B55" s="32"/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6"/>
      <c r="O55" s="36"/>
      <c r="P55" s="36"/>
      <c r="Q55" s="36"/>
      <c r="R55" s="36"/>
    </row>
    <row r="56" spans="1:38" x14ac:dyDescent="0.2">
      <c r="A56" s="31"/>
      <c r="B56" s="32"/>
      <c r="C56" s="33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6"/>
      <c r="P56" s="36"/>
      <c r="Q56" s="36"/>
      <c r="R56" s="36"/>
    </row>
  </sheetData>
  <sheetProtection algorithmName="SHA-512" hashValue="1bpbY0F0EEkPsGUb3b0ucEakvxQvcr1rn7RE5sVbJpRlh42gH+oxO3aaz28D3o7y7mqaJOQYxuFNQEnurAopNA==" saltValue="PlKK2FVwLe9W/s/TaFcdoA==" spinCount="100000" sheet="1" objects="1" scenarios="1"/>
  <mergeCells count="21">
    <mergeCell ref="C19:D20"/>
    <mergeCell ref="E19:L20"/>
    <mergeCell ref="A4:D4"/>
    <mergeCell ref="E6:G6"/>
    <mergeCell ref="H6:K6"/>
    <mergeCell ref="L6:M6"/>
    <mergeCell ref="A8:A15"/>
    <mergeCell ref="C7:D7"/>
    <mergeCell ref="C15:D15"/>
    <mergeCell ref="C22:D23"/>
    <mergeCell ref="E22:L23"/>
    <mergeCell ref="C25:D26"/>
    <mergeCell ref="E25:L26"/>
    <mergeCell ref="C28:D29"/>
    <mergeCell ref="E28:L29"/>
    <mergeCell ref="C31:D32"/>
    <mergeCell ref="E31:L32"/>
    <mergeCell ref="C36:D37"/>
    <mergeCell ref="E36:L37"/>
    <mergeCell ref="C38:D38"/>
    <mergeCell ref="E38:L38"/>
  </mergeCells>
  <phoneticPr fontId="60" type="noConversion"/>
  <conditionalFormatting sqref="C8:D14 C15">
    <cfRule type="cellIs" dxfId="2" priority="2" stopIfTrue="1" operator="equal">
      <formula>AE8</formula>
    </cfRule>
  </conditionalFormatting>
  <conditionalFormatting sqref="E8:M15">
    <cfRule type="cellIs" dxfId="1" priority="11" stopIfTrue="1" operator="equal">
      <formula>0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J150"/>
  <sheetViews>
    <sheetView workbookViewId="0">
      <selection activeCell="F3" sqref="F3"/>
    </sheetView>
  </sheetViews>
  <sheetFormatPr baseColWidth="10" defaultRowHeight="14.25" x14ac:dyDescent="0.2"/>
  <cols>
    <col min="1" max="1" width="3.625" style="81" customWidth="1"/>
    <col min="2" max="2" width="11.125" style="131" customWidth="1"/>
    <col min="3" max="3" width="51.875" style="132" customWidth="1"/>
    <col min="4" max="4" width="10.625" style="132" customWidth="1"/>
    <col min="5" max="5" width="9.5" style="133" customWidth="1"/>
    <col min="6" max="6" width="8.125" style="134" customWidth="1"/>
    <col min="7" max="7" width="4.625" style="132" customWidth="1"/>
    <col min="8" max="1024" width="10.625" style="81" customWidth="1"/>
    <col min="1025" max="1025" width="11" customWidth="1"/>
  </cols>
  <sheetData>
    <row r="1" spans="1:26" x14ac:dyDescent="0.2">
      <c r="A1" s="77"/>
      <c r="B1" s="429" t="s">
        <v>52</v>
      </c>
      <c r="C1" s="429"/>
      <c r="D1" s="429"/>
      <c r="E1" s="78" t="s">
        <v>53</v>
      </c>
      <c r="F1" s="79" t="s">
        <v>54</v>
      </c>
      <c r="G1" s="80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x14ac:dyDescent="0.2">
      <c r="A2" s="77"/>
      <c r="B2" s="82" t="s">
        <v>55</v>
      </c>
      <c r="C2" s="430" t="str">
        <f>Objektübersicht!E19</f>
        <v>Firma</v>
      </c>
      <c r="D2" s="430"/>
      <c r="E2" s="83"/>
      <c r="F2" s="84" t="s">
        <v>11</v>
      </c>
      <c r="G2" s="431" t="s">
        <v>56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x14ac:dyDescent="0.2">
      <c r="A3" s="77"/>
      <c r="B3" s="82" t="s">
        <v>57</v>
      </c>
      <c r="C3" s="85" t="s">
        <v>58</v>
      </c>
      <c r="D3" s="85"/>
      <c r="E3" s="86">
        <v>1</v>
      </c>
      <c r="F3" s="87">
        <v>15</v>
      </c>
      <c r="G3" s="43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x14ac:dyDescent="0.2">
      <c r="A4" s="77"/>
      <c r="B4" s="82" t="s">
        <v>59</v>
      </c>
      <c r="C4" s="85" t="s">
        <v>60</v>
      </c>
      <c r="D4" s="88"/>
      <c r="E4" s="89"/>
      <c r="F4" s="90"/>
      <c r="G4" s="43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x14ac:dyDescent="0.2">
      <c r="A5" s="77"/>
      <c r="B5" s="91" t="s">
        <v>61</v>
      </c>
      <c r="C5" s="85" t="s">
        <v>62</v>
      </c>
      <c r="D5" s="88"/>
      <c r="E5" s="92"/>
      <c r="F5" s="90"/>
      <c r="G5" s="431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77"/>
      <c r="B6" s="91" t="s">
        <v>63</v>
      </c>
      <c r="C6" s="88" t="s">
        <v>64</v>
      </c>
      <c r="D6" s="88"/>
      <c r="E6" s="93"/>
      <c r="F6" s="237">
        <f t="shared" ref="F6:F11" si="0">$F$3*E6</f>
        <v>0</v>
      </c>
      <c r="G6" s="43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x14ac:dyDescent="0.2">
      <c r="A7" s="77"/>
      <c r="B7" s="91" t="s">
        <v>65</v>
      </c>
      <c r="C7" s="88" t="s">
        <v>66</v>
      </c>
      <c r="D7" s="88"/>
      <c r="E7" s="93"/>
      <c r="F7" s="237">
        <f t="shared" si="0"/>
        <v>0</v>
      </c>
      <c r="G7" s="431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x14ac:dyDescent="0.2">
      <c r="A8" s="77"/>
      <c r="B8" s="91" t="s">
        <v>67</v>
      </c>
      <c r="C8" s="88" t="s">
        <v>68</v>
      </c>
      <c r="D8" s="88"/>
      <c r="E8" s="93"/>
      <c r="F8" s="237">
        <f t="shared" si="0"/>
        <v>0</v>
      </c>
      <c r="G8" s="431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x14ac:dyDescent="0.2">
      <c r="A9" s="77"/>
      <c r="B9" s="91" t="s">
        <v>69</v>
      </c>
      <c r="C9" s="88" t="s">
        <v>70</v>
      </c>
      <c r="D9" s="88"/>
      <c r="E9" s="93"/>
      <c r="F9" s="237">
        <f t="shared" si="0"/>
        <v>0</v>
      </c>
      <c r="G9" s="43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x14ac:dyDescent="0.2">
      <c r="A10" s="77"/>
      <c r="B10" s="91" t="s">
        <v>71</v>
      </c>
      <c r="C10" s="88" t="s">
        <v>72</v>
      </c>
      <c r="D10" s="88"/>
      <c r="E10" s="93"/>
      <c r="F10" s="237">
        <f t="shared" si="0"/>
        <v>0</v>
      </c>
      <c r="G10" s="431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x14ac:dyDescent="0.2">
      <c r="A11" s="77"/>
      <c r="B11" s="91" t="s">
        <v>73</v>
      </c>
      <c r="C11" s="236" t="s">
        <v>74</v>
      </c>
      <c r="D11" s="88"/>
      <c r="E11" s="93"/>
      <c r="F11" s="237">
        <f t="shared" si="0"/>
        <v>0</v>
      </c>
      <c r="G11" s="431"/>
      <c r="H11" s="77"/>
      <c r="I11" s="9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x14ac:dyDescent="0.2">
      <c r="A12" s="77"/>
      <c r="B12" s="82"/>
      <c r="C12" s="85" t="s">
        <v>75</v>
      </c>
      <c r="D12" s="85"/>
      <c r="E12" s="86">
        <f>E6+E7+E8+E9+E10+E11</f>
        <v>0</v>
      </c>
      <c r="F12" s="238">
        <f>SUM(F6:F11)</f>
        <v>0</v>
      </c>
      <c r="G12" s="431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x14ac:dyDescent="0.2">
      <c r="A13" s="77"/>
      <c r="B13" s="82"/>
      <c r="C13" s="85"/>
      <c r="D13" s="85"/>
      <c r="E13" s="95"/>
      <c r="F13" s="238"/>
      <c r="G13" s="431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x14ac:dyDescent="0.2">
      <c r="A14" s="77"/>
      <c r="B14" s="91" t="s">
        <v>76</v>
      </c>
      <c r="C14" s="85" t="s">
        <v>77</v>
      </c>
      <c r="D14" s="88"/>
      <c r="E14" s="96"/>
      <c r="F14" s="237"/>
      <c r="G14" s="43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x14ac:dyDescent="0.2">
      <c r="A15" s="77"/>
      <c r="B15" s="91" t="s">
        <v>78</v>
      </c>
      <c r="C15" s="88" t="s">
        <v>79</v>
      </c>
      <c r="D15" s="93">
        <v>0</v>
      </c>
      <c r="E15" s="96"/>
      <c r="F15" s="237"/>
      <c r="G15" s="431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x14ac:dyDescent="0.2">
      <c r="A16" s="77"/>
      <c r="B16" s="91"/>
      <c r="C16" s="88" t="s">
        <v>80</v>
      </c>
      <c r="D16" s="97">
        <f>E12*D15</f>
        <v>0</v>
      </c>
      <c r="E16" s="98">
        <f>D16+D15</f>
        <v>0</v>
      </c>
      <c r="F16" s="237">
        <f>F3*E16</f>
        <v>0</v>
      </c>
      <c r="G16" s="431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x14ac:dyDescent="0.2">
      <c r="A17" s="77"/>
      <c r="B17" s="91"/>
      <c r="C17" s="88"/>
      <c r="D17" s="99"/>
      <c r="E17" s="98"/>
      <c r="F17" s="237"/>
      <c r="G17" s="431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x14ac:dyDescent="0.2">
      <c r="A18" s="77"/>
      <c r="B18" s="91" t="s">
        <v>81</v>
      </c>
      <c r="C18" s="88" t="s">
        <v>82</v>
      </c>
      <c r="D18" s="93"/>
      <c r="E18" s="98"/>
      <c r="F18" s="237"/>
      <c r="G18" s="431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x14ac:dyDescent="0.2">
      <c r="A19" s="77"/>
      <c r="B19" s="91"/>
      <c r="C19" s="88" t="s">
        <v>83</v>
      </c>
      <c r="D19" s="100">
        <f>E12*D18</f>
        <v>0</v>
      </c>
      <c r="E19" s="98">
        <f>D19+D18</f>
        <v>0</v>
      </c>
      <c r="F19" s="237">
        <f>E19*F3</f>
        <v>0</v>
      </c>
      <c r="G19" s="431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x14ac:dyDescent="0.2">
      <c r="A20" s="77"/>
      <c r="B20" s="91"/>
      <c r="C20" s="88"/>
      <c r="D20" s="99"/>
      <c r="E20" s="98"/>
      <c r="F20" s="237"/>
      <c r="G20" s="431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x14ac:dyDescent="0.2">
      <c r="A21" s="77"/>
      <c r="B21" s="91" t="s">
        <v>84</v>
      </c>
      <c r="C21" s="88" t="s">
        <v>85</v>
      </c>
      <c r="D21" s="93"/>
      <c r="E21" s="98"/>
      <c r="F21" s="237"/>
      <c r="G21" s="431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x14ac:dyDescent="0.2">
      <c r="A22" s="77"/>
      <c r="B22" s="91"/>
      <c r="C22" s="88" t="s">
        <v>86</v>
      </c>
      <c r="D22" s="100">
        <f>E12*D21</f>
        <v>0</v>
      </c>
      <c r="E22" s="98">
        <f>D22+D21</f>
        <v>0</v>
      </c>
      <c r="F22" s="237">
        <f>E22*F3</f>
        <v>0</v>
      </c>
      <c r="G22" s="431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x14ac:dyDescent="0.2">
      <c r="A23" s="77"/>
      <c r="B23" s="91"/>
      <c r="C23" s="88"/>
      <c r="D23" s="101"/>
      <c r="E23" s="98"/>
      <c r="F23" s="237"/>
      <c r="G23" s="431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x14ac:dyDescent="0.2">
      <c r="A24" s="77"/>
      <c r="B24" s="91" t="s">
        <v>87</v>
      </c>
      <c r="C24" s="88" t="s">
        <v>88</v>
      </c>
      <c r="D24" s="93"/>
      <c r="E24" s="98"/>
      <c r="F24" s="237"/>
      <c r="G24" s="431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x14ac:dyDescent="0.2">
      <c r="A25" s="77"/>
      <c r="B25" s="91"/>
      <c r="C25" s="88" t="s">
        <v>89</v>
      </c>
      <c r="D25" s="100">
        <f>E12*D24</f>
        <v>0</v>
      </c>
      <c r="E25" s="98">
        <f>D25+D24</f>
        <v>0</v>
      </c>
      <c r="F25" s="237">
        <f>F3*E25</f>
        <v>0</v>
      </c>
      <c r="G25" s="431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x14ac:dyDescent="0.2">
      <c r="A26" s="77"/>
      <c r="B26" s="91"/>
      <c r="C26" s="88"/>
      <c r="D26" s="101"/>
      <c r="E26" s="98"/>
      <c r="F26" s="237"/>
      <c r="G26" s="431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x14ac:dyDescent="0.2">
      <c r="A27" s="77"/>
      <c r="B27" s="91" t="s">
        <v>90</v>
      </c>
      <c r="C27" s="88" t="s">
        <v>91</v>
      </c>
      <c r="D27" s="93"/>
      <c r="E27" s="98"/>
      <c r="F27" s="237"/>
      <c r="G27" s="431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x14ac:dyDescent="0.2">
      <c r="A28" s="77"/>
      <c r="B28" s="91"/>
      <c r="C28" s="88" t="s">
        <v>92</v>
      </c>
      <c r="D28" s="100">
        <f>E12*D27</f>
        <v>0</v>
      </c>
      <c r="E28" s="98">
        <f>D28+D27</f>
        <v>0</v>
      </c>
      <c r="F28" s="237">
        <f>F3*E28</f>
        <v>0</v>
      </c>
      <c r="G28" s="431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x14ac:dyDescent="0.2">
      <c r="A29" s="77"/>
      <c r="B29" s="91"/>
      <c r="C29" s="88"/>
      <c r="D29" s="88"/>
      <c r="E29" s="98"/>
      <c r="F29" s="237"/>
      <c r="G29" s="431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x14ac:dyDescent="0.2">
      <c r="A30" s="77"/>
      <c r="B30" s="91" t="s">
        <v>93</v>
      </c>
      <c r="C30" s="88" t="s">
        <v>94</v>
      </c>
      <c r="D30" s="88"/>
      <c r="E30" s="93"/>
      <c r="F30" s="237">
        <f>F3*E30</f>
        <v>0</v>
      </c>
      <c r="G30" s="43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x14ac:dyDescent="0.2">
      <c r="A31" s="77"/>
      <c r="B31" s="91" t="s">
        <v>95</v>
      </c>
      <c r="C31" s="88" t="s">
        <v>96</v>
      </c>
      <c r="D31" s="88"/>
      <c r="E31" s="93"/>
      <c r="F31" s="237">
        <f>F3*E31</f>
        <v>0</v>
      </c>
      <c r="G31" s="431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x14ac:dyDescent="0.2">
      <c r="A32" s="77"/>
      <c r="B32" s="91"/>
      <c r="C32" s="85" t="s">
        <v>97</v>
      </c>
      <c r="D32" s="88"/>
      <c r="E32" s="86">
        <f>E16+E19+E22+E25+E28+E30+E31</f>
        <v>0</v>
      </c>
      <c r="F32" s="238">
        <f>SUM(F16:F31)</f>
        <v>0</v>
      </c>
      <c r="G32" s="431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x14ac:dyDescent="0.2">
      <c r="A33" s="77"/>
      <c r="B33" s="91"/>
      <c r="C33" s="88"/>
      <c r="D33" s="88"/>
      <c r="E33" s="96"/>
      <c r="F33" s="237"/>
      <c r="G33" s="431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x14ac:dyDescent="0.2">
      <c r="A34" s="77"/>
      <c r="B34" s="91"/>
      <c r="C34" s="85" t="s">
        <v>98</v>
      </c>
      <c r="D34" s="88"/>
      <c r="E34" s="96"/>
      <c r="F34" s="237"/>
      <c r="G34" s="43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x14ac:dyDescent="0.2">
      <c r="A35" s="77"/>
      <c r="B35" s="91" t="s">
        <v>99</v>
      </c>
      <c r="C35" s="88" t="s">
        <v>100</v>
      </c>
      <c r="D35" s="88"/>
      <c r="E35" s="93"/>
      <c r="F35" s="237">
        <f>F3*E35</f>
        <v>0</v>
      </c>
      <c r="G35" s="43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x14ac:dyDescent="0.2">
      <c r="A36" s="77"/>
      <c r="B36" s="91" t="s">
        <v>101</v>
      </c>
      <c r="C36" s="88" t="s">
        <v>102</v>
      </c>
      <c r="D36" s="88"/>
      <c r="E36" s="93"/>
      <c r="F36" s="237">
        <f>F3*E36</f>
        <v>0</v>
      </c>
      <c r="G36" s="431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x14ac:dyDescent="0.2">
      <c r="A37" s="77"/>
      <c r="B37" s="91"/>
      <c r="C37" s="85" t="s">
        <v>103</v>
      </c>
      <c r="D37" s="88"/>
      <c r="E37" s="86">
        <f>SUM(E35:E36)</f>
        <v>0</v>
      </c>
      <c r="F37" s="238">
        <f>SUM(F35:F36)</f>
        <v>0</v>
      </c>
      <c r="G37" s="431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x14ac:dyDescent="0.2">
      <c r="A38" s="77"/>
      <c r="B38" s="91"/>
      <c r="C38" s="88"/>
      <c r="D38" s="88"/>
      <c r="E38" s="90"/>
      <c r="F38" s="237"/>
      <c r="G38" s="431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x14ac:dyDescent="0.2">
      <c r="A39" s="77"/>
      <c r="B39" s="82"/>
      <c r="C39" s="85" t="s">
        <v>104</v>
      </c>
      <c r="D39" s="85"/>
      <c r="E39" s="102">
        <f>E37+E32+E12+E3</f>
        <v>1</v>
      </c>
      <c r="F39" s="238">
        <f>F37+F32+F12+F3</f>
        <v>15</v>
      </c>
      <c r="G39" s="431"/>
      <c r="H39" s="10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x14ac:dyDescent="0.2">
      <c r="A40" s="77"/>
      <c r="B40" s="82"/>
      <c r="C40" s="85"/>
      <c r="D40" s="85"/>
      <c r="E40" s="102"/>
      <c r="F40" s="238"/>
      <c r="G40" s="431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x14ac:dyDescent="0.2">
      <c r="A41" s="77"/>
      <c r="B41" s="82" t="s">
        <v>105</v>
      </c>
      <c r="C41" s="85" t="s">
        <v>106</v>
      </c>
      <c r="D41" s="88"/>
      <c r="E41" s="98"/>
      <c r="F41" s="237"/>
      <c r="G41" s="432" t="s">
        <v>107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x14ac:dyDescent="0.2">
      <c r="A42" s="77"/>
      <c r="B42" s="91" t="s">
        <v>108</v>
      </c>
      <c r="C42" s="88" t="s">
        <v>109</v>
      </c>
      <c r="D42" s="88"/>
      <c r="E42" s="93"/>
      <c r="F42" s="237">
        <f>F3*E42</f>
        <v>0</v>
      </c>
      <c r="G42" s="432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x14ac:dyDescent="0.2">
      <c r="A43" s="77"/>
      <c r="B43" s="91" t="s">
        <v>110</v>
      </c>
      <c r="C43" s="88" t="s">
        <v>111</v>
      </c>
      <c r="D43" s="88"/>
      <c r="E43" s="98"/>
      <c r="F43" s="237"/>
      <c r="G43" s="432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x14ac:dyDescent="0.2">
      <c r="A44" s="77"/>
      <c r="B44" s="91" t="s">
        <v>112</v>
      </c>
      <c r="C44" s="104" t="s">
        <v>113</v>
      </c>
      <c r="D44" s="88"/>
      <c r="E44" s="93"/>
      <c r="F44" s="237">
        <f>F3*E44</f>
        <v>0</v>
      </c>
      <c r="G44" s="432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x14ac:dyDescent="0.2">
      <c r="A45" s="77"/>
      <c r="B45" s="91" t="s">
        <v>114</v>
      </c>
      <c r="C45" s="88" t="s">
        <v>115</v>
      </c>
      <c r="D45" s="88"/>
      <c r="E45" s="93"/>
      <c r="F45" s="237">
        <f>F3*E45</f>
        <v>0</v>
      </c>
      <c r="G45" s="432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">
      <c r="A46" s="77"/>
      <c r="B46" s="91"/>
      <c r="C46" s="105" t="s">
        <v>116</v>
      </c>
      <c r="D46" s="88"/>
      <c r="E46" s="98">
        <f>SUM(E44:E45)</f>
        <v>0</v>
      </c>
      <c r="F46" s="237">
        <f>SUM(F44:F45)</f>
        <v>0</v>
      </c>
      <c r="G46" s="432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91"/>
      <c r="C47" s="85"/>
      <c r="D47" s="88"/>
      <c r="E47" s="98"/>
      <c r="F47" s="237"/>
      <c r="G47" s="432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91" t="s">
        <v>117</v>
      </c>
      <c r="C48" s="88" t="s">
        <v>118</v>
      </c>
      <c r="D48" s="88"/>
      <c r="E48" s="98"/>
      <c r="F48" s="237"/>
      <c r="G48" s="432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x14ac:dyDescent="0.2">
      <c r="A49" s="77"/>
      <c r="B49" s="91" t="s">
        <v>119</v>
      </c>
      <c r="C49" s="88" t="s">
        <v>120</v>
      </c>
      <c r="D49" s="88"/>
      <c r="E49" s="93"/>
      <c r="F49" s="237">
        <f>$F$3*E49</f>
        <v>0</v>
      </c>
      <c r="G49" s="432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x14ac:dyDescent="0.2">
      <c r="A50" s="77"/>
      <c r="B50" s="91" t="s">
        <v>121</v>
      </c>
      <c r="C50" s="88" t="s">
        <v>122</v>
      </c>
      <c r="D50" s="88"/>
      <c r="E50" s="93"/>
      <c r="F50" s="237">
        <f>$F$3*E50</f>
        <v>0</v>
      </c>
      <c r="G50" s="432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x14ac:dyDescent="0.2">
      <c r="A51" s="77"/>
      <c r="B51" s="91"/>
      <c r="C51" s="105" t="s">
        <v>123</v>
      </c>
      <c r="D51" s="88"/>
      <c r="E51" s="98">
        <f>SUM(E49:E50)</f>
        <v>0</v>
      </c>
      <c r="F51" s="237">
        <f>SUM(F49:F50)</f>
        <v>0</v>
      </c>
      <c r="G51" s="432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x14ac:dyDescent="0.2">
      <c r="A52" s="77"/>
      <c r="B52" s="91"/>
      <c r="C52" s="88"/>
      <c r="D52" s="88"/>
      <c r="E52" s="98"/>
      <c r="F52" s="237"/>
      <c r="G52" s="432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x14ac:dyDescent="0.2">
      <c r="A53" s="77"/>
      <c r="B53" s="82"/>
      <c r="C53" s="85" t="s">
        <v>124</v>
      </c>
      <c r="D53" s="85"/>
      <c r="E53" s="102">
        <f>E42+E46+E51</f>
        <v>0</v>
      </c>
      <c r="F53" s="238">
        <f>F42+F46+F51</f>
        <v>0</v>
      </c>
      <c r="G53" s="432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x14ac:dyDescent="0.2">
      <c r="A54" s="77"/>
      <c r="B54" s="82"/>
      <c r="C54" s="85"/>
      <c r="D54" s="85"/>
      <c r="E54" s="102"/>
      <c r="F54" s="238"/>
      <c r="G54" s="432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x14ac:dyDescent="0.2">
      <c r="A55" s="77"/>
      <c r="B55" s="91" t="s">
        <v>125</v>
      </c>
      <c r="C55" s="85" t="s">
        <v>126</v>
      </c>
      <c r="D55" s="88"/>
      <c r="E55" s="98"/>
      <c r="F55" s="237"/>
      <c r="G55" s="433" t="s">
        <v>127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x14ac:dyDescent="0.2">
      <c r="A56" s="77"/>
      <c r="B56" s="91" t="s">
        <v>128</v>
      </c>
      <c r="C56" s="88" t="s">
        <v>129</v>
      </c>
      <c r="D56" s="88"/>
      <c r="E56" s="98"/>
      <c r="F56" s="237"/>
      <c r="G56" s="433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x14ac:dyDescent="0.2">
      <c r="A57" s="77"/>
      <c r="B57" s="91" t="s">
        <v>130</v>
      </c>
      <c r="C57" s="88" t="s">
        <v>131</v>
      </c>
      <c r="D57" s="88"/>
      <c r="E57" s="93"/>
      <c r="F57" s="237">
        <f>$F$3*E57</f>
        <v>0</v>
      </c>
      <c r="G57" s="433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x14ac:dyDescent="0.2">
      <c r="A58" s="77"/>
      <c r="B58" s="91" t="s">
        <v>132</v>
      </c>
      <c r="C58" s="88" t="s">
        <v>133</v>
      </c>
      <c r="D58" s="88"/>
      <c r="E58" s="93"/>
      <c r="F58" s="237">
        <f>$F$3*E58</f>
        <v>0</v>
      </c>
      <c r="G58" s="433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x14ac:dyDescent="0.2">
      <c r="A59" s="77"/>
      <c r="B59" s="91" t="s">
        <v>134</v>
      </c>
      <c r="C59" s="88" t="s">
        <v>135</v>
      </c>
      <c r="D59" s="88"/>
      <c r="E59" s="93"/>
      <c r="F59" s="237">
        <f>$F$3*E59</f>
        <v>0</v>
      </c>
      <c r="G59" s="433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x14ac:dyDescent="0.2">
      <c r="A60" s="77"/>
      <c r="B60" s="91" t="s">
        <v>136</v>
      </c>
      <c r="C60" s="88" t="s">
        <v>137</v>
      </c>
      <c r="D60" s="88"/>
      <c r="E60" s="98"/>
      <c r="F60" s="237"/>
      <c r="G60" s="433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x14ac:dyDescent="0.2">
      <c r="A61" s="77"/>
      <c r="B61" s="91" t="s">
        <v>138</v>
      </c>
      <c r="C61" s="88" t="s">
        <v>139</v>
      </c>
      <c r="D61" s="88"/>
      <c r="E61" s="93"/>
      <c r="F61" s="237">
        <f t="shared" ref="F61:F66" si="1">$F$3*E61</f>
        <v>0</v>
      </c>
      <c r="G61" s="433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x14ac:dyDescent="0.2">
      <c r="A62" s="77"/>
      <c r="B62" s="91" t="s">
        <v>140</v>
      </c>
      <c r="C62" s="88" t="s">
        <v>141</v>
      </c>
      <c r="D62" s="88"/>
      <c r="E62" s="93"/>
      <c r="F62" s="237">
        <f t="shared" si="1"/>
        <v>0</v>
      </c>
      <c r="G62" s="433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x14ac:dyDescent="0.2">
      <c r="A63" s="77"/>
      <c r="B63" s="91" t="s">
        <v>142</v>
      </c>
      <c r="C63" s="88" t="s">
        <v>143</v>
      </c>
      <c r="D63" s="88"/>
      <c r="E63" s="93"/>
      <c r="F63" s="237">
        <f t="shared" si="1"/>
        <v>0</v>
      </c>
      <c r="G63" s="433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x14ac:dyDescent="0.2">
      <c r="A64" s="77"/>
      <c r="B64" s="91" t="s">
        <v>144</v>
      </c>
      <c r="C64" s="88" t="s">
        <v>145</v>
      </c>
      <c r="D64" s="88"/>
      <c r="E64" s="93"/>
      <c r="F64" s="237">
        <f t="shared" si="1"/>
        <v>0</v>
      </c>
      <c r="G64" s="433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x14ac:dyDescent="0.2">
      <c r="A65" s="77"/>
      <c r="B65" s="91" t="s">
        <v>146</v>
      </c>
      <c r="C65" s="88" t="s">
        <v>147</v>
      </c>
      <c r="D65" s="88"/>
      <c r="E65" s="93"/>
      <c r="F65" s="237">
        <f t="shared" si="1"/>
        <v>0</v>
      </c>
      <c r="G65" s="433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x14ac:dyDescent="0.2">
      <c r="A66" s="77"/>
      <c r="B66" s="91" t="s">
        <v>148</v>
      </c>
      <c r="C66" s="88" t="s">
        <v>149</v>
      </c>
      <c r="D66" s="88"/>
      <c r="E66" s="93"/>
      <c r="F66" s="237">
        <f t="shared" si="1"/>
        <v>0</v>
      </c>
      <c r="G66" s="433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x14ac:dyDescent="0.2">
      <c r="A67" s="77"/>
      <c r="B67" s="82"/>
      <c r="C67" s="85" t="s">
        <v>150</v>
      </c>
      <c r="D67" s="85"/>
      <c r="E67" s="102">
        <f>SUM(E55:E66)</f>
        <v>0</v>
      </c>
      <c r="F67" s="238">
        <f>SUM(F57:F66)</f>
        <v>0</v>
      </c>
      <c r="G67" s="433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x14ac:dyDescent="0.2">
      <c r="A68" s="77"/>
      <c r="B68" s="82"/>
      <c r="C68" s="85"/>
      <c r="D68" s="85"/>
      <c r="E68" s="102"/>
      <c r="F68" s="238"/>
      <c r="G68" s="433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x14ac:dyDescent="0.2">
      <c r="A69" s="77"/>
      <c r="B69" s="82" t="s">
        <v>151</v>
      </c>
      <c r="C69" s="85" t="s">
        <v>152</v>
      </c>
      <c r="D69" s="88"/>
      <c r="E69" s="86">
        <f>E39+E53+E67</f>
        <v>1</v>
      </c>
      <c r="F69" s="238">
        <f>ROUND($F$3*E69,2)</f>
        <v>15</v>
      </c>
      <c r="G69" s="10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x14ac:dyDescent="0.2">
      <c r="A70" s="77"/>
      <c r="B70" s="82"/>
      <c r="C70" s="85"/>
      <c r="D70" s="88"/>
      <c r="E70" s="86"/>
      <c r="F70" s="238"/>
      <c r="G70" s="10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x14ac:dyDescent="0.2">
      <c r="A71" s="77"/>
      <c r="B71" s="91" t="s">
        <v>153</v>
      </c>
      <c r="C71" s="107" t="s">
        <v>154</v>
      </c>
      <c r="D71" s="108">
        <f>F71/F72</f>
        <v>4.3062200956937795E-2</v>
      </c>
      <c r="E71" s="93">
        <v>4.4999999999999998E-2</v>
      </c>
      <c r="F71" s="237">
        <f>F3*E71</f>
        <v>0.67499999999999993</v>
      </c>
      <c r="G71" s="106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x14ac:dyDescent="0.2">
      <c r="A72" s="77"/>
      <c r="B72" s="82" t="s">
        <v>155</v>
      </c>
      <c r="C72" s="85" t="s">
        <v>156</v>
      </c>
      <c r="D72" s="88"/>
      <c r="E72" s="109">
        <f>SUM(E69:E71)</f>
        <v>1.0449999999999999</v>
      </c>
      <c r="F72" s="239">
        <f>SUM(F69:F71)</f>
        <v>15.675000000000001</v>
      </c>
      <c r="G72" s="106"/>
      <c r="H72" s="103"/>
      <c r="I72" s="111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x14ac:dyDescent="0.2">
      <c r="A73" s="77"/>
      <c r="B73" s="112">
        <v>28</v>
      </c>
      <c r="C73" s="427" t="s">
        <v>157</v>
      </c>
      <c r="D73" s="427"/>
      <c r="E73" s="113"/>
      <c r="F73" s="114"/>
      <c r="G73" s="115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x14ac:dyDescent="0.2">
      <c r="A74" s="77"/>
      <c r="B74" s="112">
        <v>5</v>
      </c>
      <c r="C74" s="427" t="s">
        <v>158</v>
      </c>
      <c r="D74" s="427"/>
      <c r="E74" s="116"/>
      <c r="F74" s="117"/>
      <c r="G74" s="118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x14ac:dyDescent="0.2">
      <c r="A75" s="77"/>
      <c r="B75" s="112">
        <v>10</v>
      </c>
      <c r="C75" s="427" t="s">
        <v>159</v>
      </c>
      <c r="D75" s="427"/>
      <c r="E75" s="428" t="s">
        <v>160</v>
      </c>
      <c r="F75" s="428"/>
      <c r="G75" s="428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x14ac:dyDescent="0.2">
      <c r="A76" s="77"/>
      <c r="B76" s="112">
        <v>0.5</v>
      </c>
      <c r="C76" s="427" t="s">
        <v>161</v>
      </c>
      <c r="D76" s="427"/>
      <c r="E76" s="428"/>
      <c r="F76" s="428"/>
      <c r="G76" s="428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x14ac:dyDescent="0.2">
      <c r="A77" s="77"/>
      <c r="B77" s="119">
        <v>4.3</v>
      </c>
      <c r="C77" s="427" t="s">
        <v>162</v>
      </c>
      <c r="D77" s="427"/>
      <c r="E77" s="428"/>
      <c r="F77" s="428"/>
      <c r="G77" s="428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x14ac:dyDescent="0.2">
      <c r="A78" s="77"/>
      <c r="B78" s="120" t="s">
        <v>163</v>
      </c>
      <c r="C78" s="427" t="s">
        <v>164</v>
      </c>
      <c r="D78" s="427"/>
      <c r="E78" s="428"/>
      <c r="F78" s="428"/>
      <c r="G78" s="428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x14ac:dyDescent="0.2">
      <c r="A79" s="77"/>
      <c r="B79" s="121">
        <v>0</v>
      </c>
      <c r="C79" s="427" t="s">
        <v>165</v>
      </c>
      <c r="D79" s="427"/>
      <c r="E79" s="122"/>
      <c r="F79" s="117"/>
      <c r="G79" s="118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x14ac:dyDescent="0.2">
      <c r="A80" s="77"/>
      <c r="B80" s="123">
        <f>F39/F72</f>
        <v>0.9569377990430622</v>
      </c>
      <c r="C80" s="427" t="s">
        <v>166</v>
      </c>
      <c r="D80" s="427"/>
      <c r="E80" s="124"/>
      <c r="F80" s="125"/>
      <c r="G80" s="126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x14ac:dyDescent="0.2">
      <c r="A81" s="77"/>
      <c r="B81" s="127"/>
      <c r="C81" s="88"/>
      <c r="D81" s="88"/>
      <c r="E81" s="128"/>
      <c r="F81" s="117"/>
      <c r="G81" s="88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x14ac:dyDescent="0.2">
      <c r="A82" s="77"/>
      <c r="B82" s="129"/>
      <c r="C82" s="88"/>
      <c r="D82" s="88"/>
      <c r="E82" s="128"/>
      <c r="F82" s="117"/>
      <c r="G82" s="88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x14ac:dyDescent="0.2">
      <c r="A83" s="77"/>
      <c r="B83" s="127"/>
      <c r="C83" s="88"/>
      <c r="D83" s="88"/>
      <c r="E83" s="128"/>
      <c r="F83" s="117"/>
      <c r="G83" s="88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x14ac:dyDescent="0.2">
      <c r="A84" s="77"/>
      <c r="B84" s="127"/>
      <c r="C84" s="130"/>
      <c r="D84" s="88"/>
      <c r="E84" s="128"/>
      <c r="F84" s="117"/>
      <c r="G84" s="88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x14ac:dyDescent="0.2">
      <c r="A85" s="77"/>
      <c r="B85" s="127"/>
      <c r="C85" s="88"/>
      <c r="D85" s="88"/>
      <c r="E85" s="128"/>
      <c r="F85" s="117"/>
      <c r="G85" s="88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x14ac:dyDescent="0.2">
      <c r="A86" s="77"/>
      <c r="B86" s="127"/>
      <c r="C86" s="88"/>
      <c r="D86" s="88"/>
      <c r="E86" s="128"/>
      <c r="F86" s="117"/>
      <c r="G86" s="88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x14ac:dyDescent="0.2">
      <c r="A87" s="77"/>
      <c r="B87" s="127"/>
      <c r="C87" s="88"/>
      <c r="D87" s="88"/>
      <c r="E87" s="128"/>
      <c r="F87" s="117"/>
      <c r="G87" s="88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x14ac:dyDescent="0.2">
      <c r="A88" s="77"/>
      <c r="B88" s="127"/>
      <c r="C88" s="88"/>
      <c r="D88" s="88"/>
      <c r="E88" s="128"/>
      <c r="F88" s="117"/>
      <c r="G88" s="8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x14ac:dyDescent="0.2">
      <c r="A89" s="77"/>
      <c r="B89" s="127"/>
      <c r="C89" s="88"/>
      <c r="D89" s="88"/>
      <c r="E89" s="128"/>
      <c r="F89" s="117"/>
      <c r="G89" s="8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x14ac:dyDescent="0.2">
      <c r="A90" s="77"/>
      <c r="B90" s="127"/>
      <c r="C90" s="88"/>
      <c r="D90" s="88"/>
      <c r="E90" s="128"/>
      <c r="F90" s="117"/>
      <c r="G90" s="8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x14ac:dyDescent="0.2">
      <c r="A91" s="77"/>
      <c r="B91" s="127"/>
      <c r="C91" s="88"/>
      <c r="D91" s="88"/>
      <c r="E91" s="128"/>
      <c r="F91" s="117"/>
      <c r="G91" s="8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x14ac:dyDescent="0.2">
      <c r="A92" s="77"/>
      <c r="B92" s="127"/>
      <c r="C92" s="88"/>
      <c r="D92" s="88"/>
      <c r="E92" s="128"/>
      <c r="F92" s="117"/>
      <c r="G92" s="8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x14ac:dyDescent="0.2">
      <c r="A93" s="77"/>
      <c r="B93" s="127"/>
      <c r="C93" s="88"/>
      <c r="D93" s="88"/>
      <c r="E93" s="128"/>
      <c r="F93" s="117"/>
      <c r="G93" s="8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x14ac:dyDescent="0.2">
      <c r="A94" s="77"/>
      <c r="B94" s="127"/>
      <c r="C94" s="88"/>
      <c r="D94" s="88"/>
      <c r="E94" s="128"/>
      <c r="F94" s="117"/>
      <c r="G94" s="8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x14ac:dyDescent="0.2">
      <c r="A95" s="77"/>
      <c r="B95" s="127"/>
      <c r="C95" s="88"/>
      <c r="D95" s="88"/>
      <c r="E95" s="128"/>
      <c r="F95" s="117"/>
      <c r="G95" s="8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x14ac:dyDescent="0.2">
      <c r="A96" s="77"/>
      <c r="B96" s="127"/>
      <c r="C96" s="88"/>
      <c r="D96" s="88"/>
      <c r="E96" s="128"/>
      <c r="F96" s="117"/>
      <c r="G96" s="8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x14ac:dyDescent="0.2">
      <c r="A97" s="77"/>
      <c r="B97" s="127"/>
      <c r="C97" s="88"/>
      <c r="D97" s="88"/>
      <c r="E97" s="128"/>
      <c r="F97" s="117"/>
      <c r="G97" s="8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x14ac:dyDescent="0.2">
      <c r="A98" s="77"/>
      <c r="B98" s="127"/>
      <c r="C98" s="88"/>
      <c r="D98" s="88"/>
      <c r="E98" s="128"/>
      <c r="F98" s="117"/>
      <c r="G98" s="8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x14ac:dyDescent="0.2">
      <c r="A99" s="77"/>
      <c r="B99" s="127"/>
      <c r="C99" s="88"/>
      <c r="D99" s="88"/>
      <c r="E99" s="128"/>
      <c r="F99" s="117"/>
      <c r="G99" s="8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x14ac:dyDescent="0.2">
      <c r="A100" s="77"/>
      <c r="B100" s="127"/>
      <c r="C100" s="88"/>
      <c r="D100" s="88"/>
      <c r="E100" s="128"/>
      <c r="F100" s="117"/>
      <c r="G100" s="8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x14ac:dyDescent="0.2">
      <c r="A101" s="77"/>
      <c r="B101" s="127"/>
      <c r="C101" s="88"/>
      <c r="D101" s="88"/>
      <c r="E101" s="128"/>
      <c r="F101" s="117"/>
      <c r="G101" s="8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x14ac:dyDescent="0.2">
      <c r="A102" s="77"/>
      <c r="B102" s="127"/>
      <c r="C102" s="88"/>
      <c r="D102" s="88"/>
      <c r="E102" s="128"/>
      <c r="F102" s="117"/>
      <c r="G102" s="8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x14ac:dyDescent="0.2">
      <c r="A103" s="77"/>
      <c r="B103" s="127"/>
      <c r="C103" s="88"/>
      <c r="D103" s="88"/>
      <c r="E103" s="128"/>
      <c r="F103" s="117"/>
      <c r="G103" s="8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x14ac:dyDescent="0.2">
      <c r="A104" s="77"/>
      <c r="B104" s="127"/>
      <c r="C104" s="88"/>
      <c r="D104" s="88"/>
      <c r="E104" s="128"/>
      <c r="F104" s="117"/>
      <c r="G104" s="8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x14ac:dyDescent="0.2">
      <c r="A105" s="77"/>
      <c r="B105" s="127"/>
      <c r="C105" s="88"/>
      <c r="D105" s="88"/>
      <c r="E105" s="128"/>
      <c r="F105" s="117"/>
      <c r="G105" s="8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x14ac:dyDescent="0.2">
      <c r="A106" s="77"/>
      <c r="B106" s="127"/>
      <c r="C106" s="88"/>
      <c r="D106" s="88"/>
      <c r="E106" s="128"/>
      <c r="F106" s="117"/>
      <c r="G106" s="8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x14ac:dyDescent="0.2">
      <c r="A107" s="77"/>
      <c r="B107" s="127"/>
      <c r="C107" s="88"/>
      <c r="D107" s="88"/>
      <c r="E107" s="128"/>
      <c r="F107" s="117"/>
      <c r="G107" s="8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x14ac:dyDescent="0.2">
      <c r="A108" s="77"/>
      <c r="B108" s="127"/>
      <c r="C108" s="88"/>
      <c r="D108" s="88"/>
      <c r="E108" s="128"/>
      <c r="F108" s="117"/>
      <c r="G108" s="8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x14ac:dyDescent="0.2">
      <c r="A109" s="77"/>
      <c r="B109" s="127"/>
      <c r="C109" s="88"/>
      <c r="D109" s="88"/>
      <c r="E109" s="128"/>
      <c r="F109" s="117"/>
      <c r="G109" s="8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x14ac:dyDescent="0.2">
      <c r="A110" s="77"/>
      <c r="B110" s="127"/>
      <c r="C110" s="88"/>
      <c r="D110" s="88"/>
      <c r="E110" s="128"/>
      <c r="F110" s="117"/>
      <c r="G110" s="8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x14ac:dyDescent="0.2">
      <c r="A111" s="77"/>
      <c r="B111" s="127"/>
      <c r="C111" s="88"/>
      <c r="D111" s="88"/>
      <c r="E111" s="128"/>
      <c r="F111" s="117"/>
      <c r="G111" s="8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x14ac:dyDescent="0.2">
      <c r="A112" s="77"/>
      <c r="B112" s="127"/>
      <c r="C112" s="88"/>
      <c r="D112" s="88"/>
      <c r="E112" s="128"/>
      <c r="F112" s="117"/>
      <c r="G112" s="8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x14ac:dyDescent="0.2">
      <c r="A113" s="77"/>
      <c r="B113" s="127"/>
      <c r="C113" s="88"/>
      <c r="D113" s="88"/>
      <c r="E113" s="128"/>
      <c r="F113" s="117"/>
      <c r="G113" s="8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x14ac:dyDescent="0.2">
      <c r="A114" s="77"/>
      <c r="B114" s="127"/>
      <c r="C114" s="88"/>
      <c r="D114" s="88"/>
      <c r="E114" s="128"/>
      <c r="F114" s="117"/>
      <c r="G114" s="8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x14ac:dyDescent="0.2">
      <c r="A115" s="77"/>
      <c r="B115" s="127"/>
      <c r="C115" s="88"/>
      <c r="D115" s="88"/>
      <c r="E115" s="128"/>
      <c r="F115" s="117"/>
      <c r="G115" s="8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x14ac:dyDescent="0.2">
      <c r="A116" s="77"/>
      <c r="B116" s="127"/>
      <c r="C116" s="88"/>
      <c r="D116" s="88"/>
      <c r="E116" s="128"/>
      <c r="F116" s="117"/>
      <c r="G116" s="8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x14ac:dyDescent="0.2">
      <c r="A117" s="77"/>
      <c r="B117" s="127"/>
      <c r="C117" s="88"/>
      <c r="D117" s="88"/>
      <c r="E117" s="128"/>
      <c r="F117" s="117"/>
      <c r="G117" s="8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x14ac:dyDescent="0.2">
      <c r="A118" s="77"/>
      <c r="B118" s="127"/>
      <c r="C118" s="88"/>
      <c r="D118" s="88"/>
      <c r="E118" s="128"/>
      <c r="F118" s="117"/>
      <c r="G118" s="8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x14ac:dyDescent="0.2">
      <c r="A119" s="77"/>
      <c r="B119" s="127"/>
      <c r="C119" s="88"/>
      <c r="D119" s="88"/>
      <c r="E119" s="128"/>
      <c r="F119" s="117"/>
      <c r="G119" s="8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x14ac:dyDescent="0.2">
      <c r="A120" s="77"/>
      <c r="B120" s="127"/>
      <c r="C120" s="88"/>
      <c r="D120" s="88"/>
      <c r="E120" s="128"/>
      <c r="F120" s="117"/>
      <c r="G120" s="8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x14ac:dyDescent="0.2">
      <c r="A121" s="77"/>
      <c r="B121" s="127"/>
      <c r="C121" s="88"/>
      <c r="D121" s="88"/>
      <c r="E121" s="128"/>
      <c r="F121" s="117"/>
      <c r="G121" s="8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x14ac:dyDescent="0.2">
      <c r="A122" s="77"/>
      <c r="B122" s="127"/>
      <c r="C122" s="88"/>
      <c r="D122" s="88"/>
      <c r="E122" s="128"/>
      <c r="F122" s="117"/>
      <c r="G122" s="8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x14ac:dyDescent="0.2">
      <c r="A123" s="77"/>
      <c r="B123" s="127"/>
      <c r="C123" s="88"/>
      <c r="D123" s="88"/>
      <c r="E123" s="128"/>
      <c r="F123" s="117"/>
      <c r="G123" s="8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x14ac:dyDescent="0.2">
      <c r="A124" s="77"/>
      <c r="B124" s="127"/>
      <c r="C124" s="88"/>
      <c r="D124" s="88"/>
      <c r="E124" s="128"/>
      <c r="F124" s="117"/>
      <c r="G124" s="8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x14ac:dyDescent="0.2">
      <c r="A125" s="77"/>
      <c r="B125" s="127"/>
      <c r="C125" s="88"/>
      <c r="D125" s="88"/>
      <c r="E125" s="128"/>
      <c r="F125" s="117"/>
      <c r="G125" s="8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x14ac:dyDescent="0.2">
      <c r="A126" s="77"/>
      <c r="B126" s="127"/>
      <c r="C126" s="88"/>
      <c r="D126" s="88"/>
      <c r="E126" s="128"/>
      <c r="F126" s="117"/>
      <c r="G126" s="8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x14ac:dyDescent="0.2">
      <c r="A127" s="77"/>
      <c r="B127" s="127"/>
      <c r="C127" s="88"/>
      <c r="D127" s="88"/>
      <c r="E127" s="128"/>
      <c r="F127" s="117"/>
      <c r="G127" s="8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x14ac:dyDescent="0.2">
      <c r="A128" s="77"/>
      <c r="B128" s="127"/>
      <c r="C128" s="88"/>
      <c r="D128" s="88"/>
      <c r="E128" s="128"/>
      <c r="F128" s="117"/>
      <c r="G128" s="8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x14ac:dyDescent="0.2">
      <c r="A129" s="77"/>
      <c r="B129" s="127"/>
      <c r="C129" s="88"/>
      <c r="D129" s="88"/>
      <c r="E129" s="128"/>
      <c r="F129" s="117"/>
      <c r="G129" s="8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x14ac:dyDescent="0.2">
      <c r="A130" s="77"/>
      <c r="B130" s="127"/>
      <c r="C130" s="88"/>
      <c r="D130" s="88"/>
      <c r="E130" s="128"/>
      <c r="F130" s="117"/>
      <c r="G130" s="8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x14ac:dyDescent="0.2">
      <c r="A131" s="77"/>
      <c r="B131" s="127"/>
      <c r="C131" s="88"/>
      <c r="D131" s="88"/>
      <c r="E131" s="128"/>
      <c r="F131" s="117"/>
      <c r="G131" s="8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x14ac:dyDescent="0.2">
      <c r="A132" s="77"/>
      <c r="B132" s="127"/>
      <c r="C132" s="88"/>
      <c r="D132" s="88"/>
      <c r="E132" s="128"/>
      <c r="F132" s="117"/>
      <c r="G132" s="8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x14ac:dyDescent="0.2">
      <c r="A133" s="77"/>
      <c r="B133" s="127"/>
      <c r="C133" s="88"/>
      <c r="D133" s="88"/>
      <c r="E133" s="128"/>
      <c r="F133" s="117"/>
      <c r="G133" s="8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x14ac:dyDescent="0.2">
      <c r="A134" s="77"/>
      <c r="B134" s="127"/>
      <c r="C134" s="88"/>
      <c r="D134" s="88"/>
      <c r="E134" s="128"/>
      <c r="F134" s="117"/>
      <c r="G134" s="8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x14ac:dyDescent="0.2">
      <c r="A135" s="77"/>
      <c r="B135" s="127"/>
      <c r="C135" s="88"/>
      <c r="D135" s="88"/>
      <c r="E135" s="128"/>
      <c r="F135" s="117"/>
      <c r="G135" s="8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x14ac:dyDescent="0.2">
      <c r="A136" s="77"/>
      <c r="B136" s="127"/>
      <c r="C136" s="88"/>
      <c r="D136" s="88"/>
      <c r="E136" s="128"/>
      <c r="F136" s="117"/>
      <c r="G136" s="8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x14ac:dyDescent="0.2">
      <c r="A137" s="77"/>
      <c r="B137" s="127"/>
      <c r="C137" s="88"/>
      <c r="D137" s="88"/>
      <c r="E137" s="128"/>
      <c r="F137" s="117"/>
      <c r="G137" s="8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x14ac:dyDescent="0.2">
      <c r="A138" s="77"/>
      <c r="B138" s="127"/>
      <c r="C138" s="88"/>
      <c r="D138" s="88"/>
      <c r="E138" s="128"/>
      <c r="F138" s="117"/>
      <c r="G138" s="8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x14ac:dyDescent="0.2">
      <c r="A139" s="77"/>
      <c r="B139" s="127"/>
      <c r="C139" s="88"/>
      <c r="D139" s="88"/>
      <c r="E139" s="128"/>
      <c r="F139" s="117"/>
      <c r="G139" s="8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x14ac:dyDescent="0.2">
      <c r="A140" s="77"/>
      <c r="B140" s="127"/>
      <c r="C140" s="88"/>
      <c r="D140" s="88"/>
      <c r="E140" s="128"/>
      <c r="F140" s="117"/>
      <c r="G140" s="8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x14ac:dyDescent="0.2">
      <c r="A141" s="77"/>
      <c r="B141" s="127"/>
      <c r="C141" s="88"/>
      <c r="D141" s="88"/>
      <c r="E141" s="128"/>
      <c r="F141" s="117"/>
      <c r="G141" s="8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x14ac:dyDescent="0.2">
      <c r="A142" s="77"/>
      <c r="B142" s="127"/>
      <c r="C142" s="88"/>
      <c r="D142" s="88"/>
      <c r="E142" s="128"/>
      <c r="F142" s="117"/>
      <c r="G142" s="8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x14ac:dyDescent="0.2">
      <c r="A143" s="77"/>
      <c r="B143" s="127"/>
      <c r="C143" s="88"/>
      <c r="D143" s="88"/>
      <c r="E143" s="128"/>
      <c r="F143" s="117"/>
      <c r="G143" s="8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x14ac:dyDescent="0.2">
      <c r="A144" s="77"/>
      <c r="B144" s="127"/>
      <c r="C144" s="88"/>
      <c r="D144" s="88"/>
      <c r="E144" s="128"/>
      <c r="F144" s="117"/>
      <c r="G144" s="8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x14ac:dyDescent="0.2">
      <c r="A145" s="77"/>
      <c r="B145" s="127"/>
      <c r="C145" s="88"/>
      <c r="D145" s="88"/>
      <c r="E145" s="128"/>
      <c r="F145" s="117"/>
      <c r="G145" s="8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x14ac:dyDescent="0.2">
      <c r="A146" s="77"/>
      <c r="B146" s="127"/>
      <c r="C146" s="88"/>
      <c r="D146" s="88"/>
      <c r="E146" s="128"/>
      <c r="F146" s="117"/>
      <c r="G146" s="8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x14ac:dyDescent="0.2">
      <c r="A147" s="77"/>
      <c r="B147" s="127"/>
      <c r="C147" s="88"/>
      <c r="D147" s="88"/>
      <c r="E147" s="128"/>
      <c r="F147" s="117"/>
      <c r="G147" s="8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x14ac:dyDescent="0.2">
      <c r="A148" s="77"/>
      <c r="B148" s="127"/>
      <c r="C148" s="88"/>
      <c r="D148" s="88"/>
      <c r="E148" s="128"/>
      <c r="F148" s="117"/>
      <c r="G148" s="8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x14ac:dyDescent="0.2">
      <c r="A149" s="77"/>
      <c r="B149" s="127"/>
      <c r="C149" s="88"/>
      <c r="D149" s="88"/>
      <c r="E149" s="128"/>
      <c r="F149" s="117"/>
      <c r="G149" s="8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x14ac:dyDescent="0.2">
      <c r="A150" s="77"/>
      <c r="B150" s="127"/>
      <c r="C150" s="88"/>
      <c r="D150" s="88"/>
      <c r="E150" s="128"/>
      <c r="F150" s="117"/>
      <c r="G150" s="8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</sheetData>
  <sheetProtection algorithmName="SHA-512" hashValue="G7AIpA3gGgtcrQzsHU5eEYTMLViAoLGXx9WXXInKmLM8h0zw2VO0AdKXgthj1JHfqh7pnJbTEgcBaeTzLQV9ww==" saltValue="+GVXTAGW6obCCqrDB4uU0w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MJ150"/>
  <sheetViews>
    <sheetView workbookViewId="0">
      <selection activeCell="F4" sqref="F4"/>
    </sheetView>
  </sheetViews>
  <sheetFormatPr baseColWidth="10" defaultRowHeight="14.25" x14ac:dyDescent="0.2"/>
  <cols>
    <col min="1" max="1" width="3.625" style="81" customWidth="1"/>
    <col min="2" max="2" width="11.125" style="131" customWidth="1"/>
    <col min="3" max="3" width="51.875" style="132" customWidth="1"/>
    <col min="4" max="4" width="10.625" style="132" customWidth="1"/>
    <col min="5" max="5" width="9.5" style="133" customWidth="1"/>
    <col min="6" max="6" width="8.125" style="134" customWidth="1"/>
    <col min="7" max="7" width="4.625" style="132" customWidth="1"/>
    <col min="8" max="1024" width="10.625" style="81" customWidth="1"/>
    <col min="1025" max="1025" width="11" customWidth="1"/>
  </cols>
  <sheetData>
    <row r="1" spans="1:26" x14ac:dyDescent="0.2">
      <c r="A1" s="77"/>
      <c r="B1" s="429" t="s">
        <v>167</v>
      </c>
      <c r="C1" s="429"/>
      <c r="D1" s="429"/>
      <c r="E1" s="78" t="s">
        <v>53</v>
      </c>
      <c r="F1" s="79" t="s">
        <v>54</v>
      </c>
      <c r="G1" s="80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x14ac:dyDescent="0.2">
      <c r="A2" s="77"/>
      <c r="B2" s="82" t="s">
        <v>55</v>
      </c>
      <c r="C2" s="430" t="str">
        <f>Objektübersicht!E19</f>
        <v>Firma</v>
      </c>
      <c r="D2" s="430"/>
      <c r="E2" s="83"/>
      <c r="F2" s="84" t="s">
        <v>11</v>
      </c>
      <c r="G2" s="431" t="s">
        <v>56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x14ac:dyDescent="0.2">
      <c r="A3" s="77"/>
      <c r="B3" s="82" t="s">
        <v>57</v>
      </c>
      <c r="C3" s="85" t="s">
        <v>58</v>
      </c>
      <c r="D3" s="85"/>
      <c r="E3" s="86">
        <v>1</v>
      </c>
      <c r="F3" s="87">
        <v>15</v>
      </c>
      <c r="G3" s="43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x14ac:dyDescent="0.2">
      <c r="A4" s="77"/>
      <c r="B4" s="82" t="s">
        <v>59</v>
      </c>
      <c r="C4" s="85" t="s">
        <v>60</v>
      </c>
      <c r="D4" s="88"/>
      <c r="E4" s="89"/>
      <c r="F4" s="90"/>
      <c r="G4" s="43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x14ac:dyDescent="0.2">
      <c r="A5" s="77"/>
      <c r="B5" s="91" t="s">
        <v>61</v>
      </c>
      <c r="C5" s="85" t="s">
        <v>62</v>
      </c>
      <c r="D5" s="88"/>
      <c r="E5" s="92"/>
      <c r="F5" s="90"/>
      <c r="G5" s="431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77"/>
      <c r="B6" s="91" t="s">
        <v>63</v>
      </c>
      <c r="C6" s="88" t="s">
        <v>64</v>
      </c>
      <c r="D6" s="88"/>
      <c r="E6" s="93"/>
      <c r="F6" s="237">
        <f t="shared" ref="F6:F11" si="0">$F$3*E6</f>
        <v>0</v>
      </c>
      <c r="G6" s="43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x14ac:dyDescent="0.2">
      <c r="A7" s="77"/>
      <c r="B7" s="91" t="s">
        <v>65</v>
      </c>
      <c r="C7" s="236" t="s">
        <v>66</v>
      </c>
      <c r="D7" s="88"/>
      <c r="E7" s="93"/>
      <c r="F7" s="237">
        <f t="shared" si="0"/>
        <v>0</v>
      </c>
      <c r="G7" s="431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x14ac:dyDescent="0.2">
      <c r="A8" s="77"/>
      <c r="B8" s="91" t="s">
        <v>67</v>
      </c>
      <c r="C8" s="88" t="s">
        <v>68</v>
      </c>
      <c r="D8" s="88"/>
      <c r="E8" s="93"/>
      <c r="F8" s="237">
        <f t="shared" si="0"/>
        <v>0</v>
      </c>
      <c r="G8" s="431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x14ac:dyDescent="0.2">
      <c r="A9" s="77"/>
      <c r="B9" s="91" t="s">
        <v>69</v>
      </c>
      <c r="C9" s="88" t="s">
        <v>70</v>
      </c>
      <c r="D9" s="88"/>
      <c r="E9" s="93"/>
      <c r="F9" s="237">
        <f t="shared" si="0"/>
        <v>0</v>
      </c>
      <c r="G9" s="43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x14ac:dyDescent="0.2">
      <c r="A10" s="77"/>
      <c r="B10" s="91" t="s">
        <v>71</v>
      </c>
      <c r="C10" s="88" t="s">
        <v>72</v>
      </c>
      <c r="D10" s="88"/>
      <c r="E10" s="93"/>
      <c r="F10" s="237">
        <f t="shared" si="0"/>
        <v>0</v>
      </c>
      <c r="G10" s="431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x14ac:dyDescent="0.2">
      <c r="A11" s="77"/>
      <c r="B11" s="91" t="s">
        <v>73</v>
      </c>
      <c r="C11" s="88" t="s">
        <v>74</v>
      </c>
      <c r="D11" s="88"/>
      <c r="E11" s="93"/>
      <c r="F11" s="237">
        <f t="shared" si="0"/>
        <v>0</v>
      </c>
      <c r="G11" s="431"/>
      <c r="H11" s="77"/>
      <c r="I11" s="9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x14ac:dyDescent="0.2">
      <c r="A12" s="77"/>
      <c r="B12" s="82"/>
      <c r="C12" s="85" t="s">
        <v>75</v>
      </c>
      <c r="D12" s="85"/>
      <c r="E12" s="86">
        <f>E6+E7+E8+E9+E10+E11</f>
        <v>0</v>
      </c>
      <c r="F12" s="238">
        <f>SUM(F6:F11)</f>
        <v>0</v>
      </c>
      <c r="G12" s="431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x14ac:dyDescent="0.2">
      <c r="A13" s="77"/>
      <c r="B13" s="82"/>
      <c r="C13" s="85"/>
      <c r="D13" s="85"/>
      <c r="E13" s="95"/>
      <c r="F13" s="238"/>
      <c r="G13" s="431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x14ac:dyDescent="0.2">
      <c r="A14" s="77"/>
      <c r="B14" s="91" t="s">
        <v>76</v>
      </c>
      <c r="C14" s="85" t="s">
        <v>77</v>
      </c>
      <c r="D14" s="88"/>
      <c r="E14" s="96"/>
      <c r="F14" s="237"/>
      <c r="G14" s="43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x14ac:dyDescent="0.2">
      <c r="A15" s="77"/>
      <c r="B15" s="91" t="s">
        <v>78</v>
      </c>
      <c r="C15" s="88" t="s">
        <v>79</v>
      </c>
      <c r="D15" s="93"/>
      <c r="E15" s="96"/>
      <c r="F15" s="237"/>
      <c r="G15" s="431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x14ac:dyDescent="0.2">
      <c r="A16" s="77"/>
      <c r="B16" s="91"/>
      <c r="C16" s="88" t="s">
        <v>80</v>
      </c>
      <c r="D16" s="100">
        <f>E12*D15</f>
        <v>0</v>
      </c>
      <c r="E16" s="98">
        <f>D16+D15</f>
        <v>0</v>
      </c>
      <c r="F16" s="237">
        <f>F3*E16</f>
        <v>0</v>
      </c>
      <c r="G16" s="431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x14ac:dyDescent="0.2">
      <c r="A17" s="77"/>
      <c r="B17" s="91"/>
      <c r="C17" s="236"/>
      <c r="D17" s="99"/>
      <c r="E17" s="98"/>
      <c r="F17" s="237"/>
      <c r="G17" s="431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x14ac:dyDescent="0.2">
      <c r="A18" s="77"/>
      <c r="B18" s="91" t="s">
        <v>81</v>
      </c>
      <c r="C18" s="88" t="s">
        <v>82</v>
      </c>
      <c r="D18" s="93"/>
      <c r="E18" s="98"/>
      <c r="F18" s="237"/>
      <c r="G18" s="431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x14ac:dyDescent="0.2">
      <c r="A19" s="77"/>
      <c r="B19" s="91"/>
      <c r="C19" s="88" t="s">
        <v>83</v>
      </c>
      <c r="D19" s="100">
        <f>E12*D18</f>
        <v>0</v>
      </c>
      <c r="E19" s="98">
        <f>D19+D18</f>
        <v>0</v>
      </c>
      <c r="F19" s="237">
        <f>E19*F3</f>
        <v>0</v>
      </c>
      <c r="G19" s="431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x14ac:dyDescent="0.2">
      <c r="A20" s="77"/>
      <c r="B20" s="91"/>
      <c r="C20" s="88"/>
      <c r="D20" s="99"/>
      <c r="E20" s="98"/>
      <c r="F20" s="237"/>
      <c r="G20" s="431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x14ac:dyDescent="0.2">
      <c r="A21" s="77"/>
      <c r="B21" s="91" t="s">
        <v>84</v>
      </c>
      <c r="C21" s="88" t="s">
        <v>85</v>
      </c>
      <c r="D21" s="93"/>
      <c r="E21" s="98"/>
      <c r="F21" s="237"/>
      <c r="G21" s="431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x14ac:dyDescent="0.2">
      <c r="A22" s="77"/>
      <c r="B22" s="91"/>
      <c r="C22" s="88" t="s">
        <v>86</v>
      </c>
      <c r="D22" s="100">
        <f>E12*D21</f>
        <v>0</v>
      </c>
      <c r="E22" s="98">
        <f>D22+D21</f>
        <v>0</v>
      </c>
      <c r="F22" s="237">
        <f>E22*F3</f>
        <v>0</v>
      </c>
      <c r="G22" s="431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x14ac:dyDescent="0.2">
      <c r="A23" s="77"/>
      <c r="B23" s="91"/>
      <c r="C23" s="88"/>
      <c r="D23" s="101"/>
      <c r="E23" s="98"/>
      <c r="F23" s="237"/>
      <c r="G23" s="431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x14ac:dyDescent="0.2">
      <c r="A24" s="77"/>
      <c r="B24" s="91" t="s">
        <v>87</v>
      </c>
      <c r="C24" s="88" t="s">
        <v>88</v>
      </c>
      <c r="D24" s="93"/>
      <c r="E24" s="98"/>
      <c r="F24" s="237"/>
      <c r="G24" s="431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x14ac:dyDescent="0.2">
      <c r="A25" s="77"/>
      <c r="B25" s="91"/>
      <c r="C25" s="88" t="s">
        <v>89</v>
      </c>
      <c r="D25" s="100">
        <f>E12*D24</f>
        <v>0</v>
      </c>
      <c r="E25" s="98">
        <f>D25+D24</f>
        <v>0</v>
      </c>
      <c r="F25" s="237">
        <f>F3*E25</f>
        <v>0</v>
      </c>
      <c r="G25" s="431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x14ac:dyDescent="0.2">
      <c r="A26" s="77"/>
      <c r="B26" s="91"/>
      <c r="C26" s="88"/>
      <c r="D26" s="101"/>
      <c r="E26" s="98"/>
      <c r="F26" s="237"/>
      <c r="G26" s="431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x14ac:dyDescent="0.2">
      <c r="A27" s="77"/>
      <c r="B27" s="91" t="s">
        <v>90</v>
      </c>
      <c r="C27" s="88" t="s">
        <v>91</v>
      </c>
      <c r="D27" s="93"/>
      <c r="E27" s="98"/>
      <c r="F27" s="237"/>
      <c r="G27" s="431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x14ac:dyDescent="0.2">
      <c r="A28" s="77"/>
      <c r="B28" s="91"/>
      <c r="C28" s="88" t="s">
        <v>92</v>
      </c>
      <c r="D28" s="100">
        <f>E12*D27</f>
        <v>0</v>
      </c>
      <c r="E28" s="98">
        <f>D28+D27</f>
        <v>0</v>
      </c>
      <c r="F28" s="237">
        <f>F3*E28</f>
        <v>0</v>
      </c>
      <c r="G28" s="431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x14ac:dyDescent="0.2">
      <c r="A29" s="77"/>
      <c r="B29" s="91"/>
      <c r="C29" s="88"/>
      <c r="D29" s="88"/>
      <c r="E29" s="98"/>
      <c r="F29" s="237"/>
      <c r="G29" s="431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x14ac:dyDescent="0.2">
      <c r="A30" s="77"/>
      <c r="B30" s="91" t="s">
        <v>93</v>
      </c>
      <c r="C30" s="88" t="s">
        <v>94</v>
      </c>
      <c r="D30" s="88"/>
      <c r="E30" s="93"/>
      <c r="F30" s="237">
        <f>F3*E30</f>
        <v>0</v>
      </c>
      <c r="G30" s="43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x14ac:dyDescent="0.2">
      <c r="A31" s="77"/>
      <c r="B31" s="91" t="s">
        <v>95</v>
      </c>
      <c r="C31" s="88" t="s">
        <v>96</v>
      </c>
      <c r="D31" s="88"/>
      <c r="E31" s="93"/>
      <c r="F31" s="237">
        <f>F3*E31</f>
        <v>0</v>
      </c>
      <c r="G31" s="431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x14ac:dyDescent="0.2">
      <c r="A32" s="77"/>
      <c r="B32" s="91"/>
      <c r="C32" s="85" t="s">
        <v>97</v>
      </c>
      <c r="D32" s="88"/>
      <c r="E32" s="86">
        <f>E16+E19+E22+E25+E28+E30+E31</f>
        <v>0</v>
      </c>
      <c r="F32" s="238">
        <f>SUM(F16:F31)</f>
        <v>0</v>
      </c>
      <c r="G32" s="431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x14ac:dyDescent="0.2">
      <c r="A33" s="77"/>
      <c r="B33" s="91"/>
      <c r="C33" s="88"/>
      <c r="D33" s="88"/>
      <c r="E33" s="96"/>
      <c r="F33" s="237"/>
      <c r="G33" s="431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x14ac:dyDescent="0.2">
      <c r="A34" s="77"/>
      <c r="B34" s="91"/>
      <c r="C34" s="85" t="s">
        <v>98</v>
      </c>
      <c r="D34" s="88"/>
      <c r="E34" s="96"/>
      <c r="F34" s="237"/>
      <c r="G34" s="43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x14ac:dyDescent="0.2">
      <c r="A35" s="77"/>
      <c r="B35" s="91" t="s">
        <v>99</v>
      </c>
      <c r="C35" s="88" t="s">
        <v>100</v>
      </c>
      <c r="D35" s="88"/>
      <c r="E35" s="93"/>
      <c r="F35" s="237">
        <f>F3*E35</f>
        <v>0</v>
      </c>
      <c r="G35" s="43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x14ac:dyDescent="0.2">
      <c r="A36" s="77"/>
      <c r="B36" s="91" t="s">
        <v>101</v>
      </c>
      <c r="C36" s="88" t="s">
        <v>102</v>
      </c>
      <c r="D36" s="88"/>
      <c r="E36" s="93"/>
      <c r="F36" s="237">
        <f>F3*E36</f>
        <v>0</v>
      </c>
      <c r="G36" s="431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x14ac:dyDescent="0.2">
      <c r="A37" s="77"/>
      <c r="B37" s="91"/>
      <c r="C37" s="85" t="s">
        <v>103</v>
      </c>
      <c r="D37" s="88"/>
      <c r="E37" s="86">
        <f>SUM(E35:E36)</f>
        <v>0</v>
      </c>
      <c r="F37" s="238">
        <f>SUM(F35:F36)</f>
        <v>0</v>
      </c>
      <c r="G37" s="431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x14ac:dyDescent="0.2">
      <c r="A38" s="77"/>
      <c r="B38" s="91"/>
      <c r="C38" s="88"/>
      <c r="D38" s="88"/>
      <c r="E38" s="90"/>
      <c r="F38" s="237"/>
      <c r="G38" s="431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x14ac:dyDescent="0.2">
      <c r="A39" s="77"/>
      <c r="B39" s="82"/>
      <c r="C39" s="85" t="s">
        <v>104</v>
      </c>
      <c r="D39" s="85"/>
      <c r="E39" s="102">
        <f>E37+E32+E12+E3</f>
        <v>1</v>
      </c>
      <c r="F39" s="238">
        <f>F37+F32+F12+F3</f>
        <v>15</v>
      </c>
      <c r="G39" s="431"/>
      <c r="H39" s="10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x14ac:dyDescent="0.2">
      <c r="A40" s="77"/>
      <c r="B40" s="82"/>
      <c r="C40" s="85"/>
      <c r="D40" s="85"/>
      <c r="E40" s="102"/>
      <c r="F40" s="238"/>
      <c r="G40" s="431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x14ac:dyDescent="0.2">
      <c r="A41" s="77"/>
      <c r="B41" s="82" t="s">
        <v>105</v>
      </c>
      <c r="C41" s="85" t="s">
        <v>106</v>
      </c>
      <c r="D41" s="88"/>
      <c r="E41" s="98"/>
      <c r="F41" s="237"/>
      <c r="G41" s="432" t="s">
        <v>107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x14ac:dyDescent="0.2">
      <c r="A42" s="77"/>
      <c r="B42" s="91" t="s">
        <v>108</v>
      </c>
      <c r="C42" s="88" t="s">
        <v>109</v>
      </c>
      <c r="D42" s="88"/>
      <c r="E42" s="93"/>
      <c r="F42" s="237">
        <f>F3*E42</f>
        <v>0</v>
      </c>
      <c r="G42" s="432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x14ac:dyDescent="0.2">
      <c r="A43" s="77"/>
      <c r="B43" s="91" t="s">
        <v>110</v>
      </c>
      <c r="C43" s="88" t="s">
        <v>111</v>
      </c>
      <c r="D43" s="88"/>
      <c r="E43" s="98"/>
      <c r="F43" s="237"/>
      <c r="G43" s="432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x14ac:dyDescent="0.2">
      <c r="A44" s="77"/>
      <c r="B44" s="91" t="s">
        <v>112</v>
      </c>
      <c r="C44" s="104" t="s">
        <v>113</v>
      </c>
      <c r="D44" s="88"/>
      <c r="E44" s="93"/>
      <c r="F44" s="237">
        <f>F3*E44</f>
        <v>0</v>
      </c>
      <c r="G44" s="432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x14ac:dyDescent="0.2">
      <c r="A45" s="77"/>
      <c r="B45" s="91" t="s">
        <v>114</v>
      </c>
      <c r="C45" s="88" t="s">
        <v>115</v>
      </c>
      <c r="D45" s="88"/>
      <c r="E45" s="93"/>
      <c r="F45" s="237">
        <f>F3*E45</f>
        <v>0</v>
      </c>
      <c r="G45" s="432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">
      <c r="A46" s="77"/>
      <c r="B46" s="91"/>
      <c r="C46" s="105" t="s">
        <v>116</v>
      </c>
      <c r="D46" s="88"/>
      <c r="E46" s="98">
        <f>SUM(E44:E45)</f>
        <v>0</v>
      </c>
      <c r="F46" s="237">
        <f>SUM(F44:F45)</f>
        <v>0</v>
      </c>
      <c r="G46" s="432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91"/>
      <c r="C47" s="85"/>
      <c r="D47" s="88"/>
      <c r="E47" s="98"/>
      <c r="F47" s="237"/>
      <c r="G47" s="432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91" t="s">
        <v>117</v>
      </c>
      <c r="C48" s="88" t="s">
        <v>118</v>
      </c>
      <c r="D48" s="88"/>
      <c r="E48" s="98"/>
      <c r="F48" s="237"/>
      <c r="G48" s="432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x14ac:dyDescent="0.2">
      <c r="A49" s="77"/>
      <c r="B49" s="91" t="s">
        <v>119</v>
      </c>
      <c r="C49" s="88" t="s">
        <v>120</v>
      </c>
      <c r="D49" s="88"/>
      <c r="E49" s="93"/>
      <c r="F49" s="237">
        <f>$F$3*E49</f>
        <v>0</v>
      </c>
      <c r="G49" s="432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x14ac:dyDescent="0.2">
      <c r="A50" s="77"/>
      <c r="B50" s="91" t="s">
        <v>121</v>
      </c>
      <c r="C50" s="88" t="s">
        <v>122</v>
      </c>
      <c r="D50" s="88"/>
      <c r="E50" s="93"/>
      <c r="F50" s="237">
        <f>$F$3*E50</f>
        <v>0</v>
      </c>
      <c r="G50" s="432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x14ac:dyDescent="0.2">
      <c r="A51" s="77"/>
      <c r="B51" s="91"/>
      <c r="C51" s="105" t="s">
        <v>123</v>
      </c>
      <c r="D51" s="88"/>
      <c r="E51" s="98">
        <f>SUM(E49:E50)</f>
        <v>0</v>
      </c>
      <c r="F51" s="237">
        <f>SUM(F49:F50)</f>
        <v>0</v>
      </c>
      <c r="G51" s="432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x14ac:dyDescent="0.2">
      <c r="A52" s="77"/>
      <c r="B52" s="91"/>
      <c r="C52" s="88"/>
      <c r="D52" s="88"/>
      <c r="E52" s="98"/>
      <c r="F52" s="237"/>
      <c r="G52" s="432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x14ac:dyDescent="0.2">
      <c r="A53" s="77"/>
      <c r="B53" s="82"/>
      <c r="C53" s="85" t="s">
        <v>124</v>
      </c>
      <c r="D53" s="85"/>
      <c r="E53" s="102">
        <f>E42+E46+E51</f>
        <v>0</v>
      </c>
      <c r="F53" s="238">
        <f>F42+F46+F51</f>
        <v>0</v>
      </c>
      <c r="G53" s="432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x14ac:dyDescent="0.2">
      <c r="A54" s="77"/>
      <c r="B54" s="82"/>
      <c r="C54" s="85"/>
      <c r="D54" s="85"/>
      <c r="E54" s="102"/>
      <c r="F54" s="238"/>
      <c r="G54" s="432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x14ac:dyDescent="0.2">
      <c r="A55" s="77"/>
      <c r="B55" s="91" t="s">
        <v>125</v>
      </c>
      <c r="C55" s="85" t="s">
        <v>126</v>
      </c>
      <c r="D55" s="88"/>
      <c r="E55" s="98"/>
      <c r="F55" s="237"/>
      <c r="G55" s="433" t="s">
        <v>127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x14ac:dyDescent="0.2">
      <c r="A56" s="77"/>
      <c r="B56" s="91" t="s">
        <v>128</v>
      </c>
      <c r="C56" s="88" t="s">
        <v>129</v>
      </c>
      <c r="D56" s="88"/>
      <c r="E56" s="98"/>
      <c r="F56" s="237"/>
      <c r="G56" s="433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x14ac:dyDescent="0.2">
      <c r="A57" s="77"/>
      <c r="B57" s="91" t="s">
        <v>130</v>
      </c>
      <c r="C57" s="88" t="s">
        <v>131</v>
      </c>
      <c r="D57" s="88"/>
      <c r="E57" s="93"/>
      <c r="F57" s="237">
        <f>$F$3*E57</f>
        <v>0</v>
      </c>
      <c r="G57" s="433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x14ac:dyDescent="0.2">
      <c r="A58" s="77"/>
      <c r="B58" s="91" t="s">
        <v>132</v>
      </c>
      <c r="C58" s="88" t="s">
        <v>133</v>
      </c>
      <c r="D58" s="88"/>
      <c r="E58" s="93"/>
      <c r="F58" s="237">
        <f>$F$3*E58</f>
        <v>0</v>
      </c>
      <c r="G58" s="433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x14ac:dyDescent="0.2">
      <c r="A59" s="77"/>
      <c r="B59" s="91" t="s">
        <v>134</v>
      </c>
      <c r="C59" s="88" t="s">
        <v>135</v>
      </c>
      <c r="D59" s="88"/>
      <c r="E59" s="93"/>
      <c r="F59" s="237">
        <f>$F$3*E59</f>
        <v>0</v>
      </c>
      <c r="G59" s="433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x14ac:dyDescent="0.2">
      <c r="A60" s="77"/>
      <c r="B60" s="91" t="s">
        <v>136</v>
      </c>
      <c r="C60" s="88" t="s">
        <v>137</v>
      </c>
      <c r="D60" s="88"/>
      <c r="E60" s="98"/>
      <c r="F60" s="237"/>
      <c r="G60" s="433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x14ac:dyDescent="0.2">
      <c r="A61" s="77"/>
      <c r="B61" s="91" t="s">
        <v>138</v>
      </c>
      <c r="C61" s="88" t="s">
        <v>139</v>
      </c>
      <c r="D61" s="88"/>
      <c r="E61" s="93"/>
      <c r="F61" s="237">
        <f t="shared" ref="F61:F66" si="1">$F$3*E61</f>
        <v>0</v>
      </c>
      <c r="G61" s="433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x14ac:dyDescent="0.2">
      <c r="A62" s="77"/>
      <c r="B62" s="91" t="s">
        <v>140</v>
      </c>
      <c r="C62" s="88" t="s">
        <v>141</v>
      </c>
      <c r="D62" s="88"/>
      <c r="E62" s="93"/>
      <c r="F62" s="237">
        <f t="shared" si="1"/>
        <v>0</v>
      </c>
      <c r="G62" s="433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x14ac:dyDescent="0.2">
      <c r="A63" s="77"/>
      <c r="B63" s="91" t="s">
        <v>142</v>
      </c>
      <c r="C63" s="88" t="s">
        <v>143</v>
      </c>
      <c r="D63" s="88"/>
      <c r="E63" s="93"/>
      <c r="F63" s="237">
        <f t="shared" si="1"/>
        <v>0</v>
      </c>
      <c r="G63" s="433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x14ac:dyDescent="0.2">
      <c r="A64" s="77"/>
      <c r="B64" s="91" t="s">
        <v>144</v>
      </c>
      <c r="C64" s="88" t="s">
        <v>145</v>
      </c>
      <c r="D64" s="88"/>
      <c r="E64" s="93"/>
      <c r="F64" s="237">
        <f t="shared" si="1"/>
        <v>0</v>
      </c>
      <c r="G64" s="433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x14ac:dyDescent="0.2">
      <c r="A65" s="77"/>
      <c r="B65" s="91" t="s">
        <v>146</v>
      </c>
      <c r="C65" s="88" t="s">
        <v>147</v>
      </c>
      <c r="D65" s="88"/>
      <c r="E65" s="93"/>
      <c r="F65" s="237">
        <f t="shared" si="1"/>
        <v>0</v>
      </c>
      <c r="G65" s="433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x14ac:dyDescent="0.2">
      <c r="A66" s="77"/>
      <c r="B66" s="91" t="s">
        <v>148</v>
      </c>
      <c r="C66" s="88" t="s">
        <v>149</v>
      </c>
      <c r="D66" s="88"/>
      <c r="E66" s="93"/>
      <c r="F66" s="237">
        <f t="shared" si="1"/>
        <v>0</v>
      </c>
      <c r="G66" s="433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x14ac:dyDescent="0.2">
      <c r="A67" s="77"/>
      <c r="B67" s="82"/>
      <c r="C67" s="85" t="s">
        <v>150</v>
      </c>
      <c r="D67" s="85"/>
      <c r="E67" s="102">
        <f>SUM(E55:E66)</f>
        <v>0</v>
      </c>
      <c r="F67" s="238">
        <f>SUM(F57:F66)</f>
        <v>0</v>
      </c>
      <c r="G67" s="433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x14ac:dyDescent="0.2">
      <c r="A68" s="77"/>
      <c r="B68" s="82"/>
      <c r="C68" s="85"/>
      <c r="D68" s="85"/>
      <c r="E68" s="102"/>
      <c r="F68" s="238"/>
      <c r="G68" s="433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x14ac:dyDescent="0.2">
      <c r="A69" s="77"/>
      <c r="B69" s="82" t="s">
        <v>151</v>
      </c>
      <c r="C69" s="85" t="s">
        <v>152</v>
      </c>
      <c r="D69" s="88"/>
      <c r="E69" s="86">
        <f>E39+E53+E67</f>
        <v>1</v>
      </c>
      <c r="F69" s="238">
        <f>ROUND($F$3*E69,2)</f>
        <v>15</v>
      </c>
      <c r="G69" s="10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x14ac:dyDescent="0.2">
      <c r="A70" s="77"/>
      <c r="B70" s="82"/>
      <c r="C70" s="85"/>
      <c r="D70" s="88"/>
      <c r="E70" s="86"/>
      <c r="F70" s="238"/>
      <c r="G70" s="10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x14ac:dyDescent="0.2">
      <c r="A71" s="77"/>
      <c r="B71" s="91" t="s">
        <v>153</v>
      </c>
      <c r="C71" s="107" t="s">
        <v>154</v>
      </c>
      <c r="D71" s="108">
        <f>F71/F72</f>
        <v>0</v>
      </c>
      <c r="E71" s="93"/>
      <c r="F71" s="237">
        <f>F3*E71</f>
        <v>0</v>
      </c>
      <c r="G71" s="106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x14ac:dyDescent="0.2">
      <c r="A72" s="77"/>
      <c r="B72" s="82" t="s">
        <v>155</v>
      </c>
      <c r="C72" s="85" t="s">
        <v>156</v>
      </c>
      <c r="D72" s="88"/>
      <c r="E72" s="109">
        <f>SUM(E69:E71)</f>
        <v>1</v>
      </c>
      <c r="F72" s="110">
        <f>SUM(F69:F71)</f>
        <v>15</v>
      </c>
      <c r="G72" s="106"/>
      <c r="H72" s="103"/>
      <c r="I72" s="111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x14ac:dyDescent="0.2">
      <c r="A73" s="77"/>
      <c r="B73" s="112">
        <v>28</v>
      </c>
      <c r="C73" s="427" t="s">
        <v>157</v>
      </c>
      <c r="D73" s="427"/>
      <c r="E73" s="113"/>
      <c r="F73" s="114"/>
      <c r="G73" s="115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x14ac:dyDescent="0.2">
      <c r="A74" s="77"/>
      <c r="B74" s="112">
        <v>5</v>
      </c>
      <c r="C74" s="427" t="s">
        <v>158</v>
      </c>
      <c r="D74" s="427"/>
      <c r="E74" s="116"/>
      <c r="F74" s="117"/>
      <c r="G74" s="118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x14ac:dyDescent="0.2">
      <c r="A75" s="77"/>
      <c r="B75" s="112">
        <v>10</v>
      </c>
      <c r="C75" s="427" t="s">
        <v>159</v>
      </c>
      <c r="D75" s="427"/>
      <c r="E75" s="428" t="s">
        <v>160</v>
      </c>
      <c r="F75" s="428"/>
      <c r="G75" s="428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x14ac:dyDescent="0.2">
      <c r="A76" s="77"/>
      <c r="B76" s="112">
        <v>0.5</v>
      </c>
      <c r="C76" s="427" t="s">
        <v>161</v>
      </c>
      <c r="D76" s="427"/>
      <c r="E76" s="428"/>
      <c r="F76" s="428"/>
      <c r="G76" s="428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x14ac:dyDescent="0.2">
      <c r="A77" s="77"/>
      <c r="B77" s="119">
        <v>4.3</v>
      </c>
      <c r="C77" s="427" t="s">
        <v>162</v>
      </c>
      <c r="D77" s="427"/>
      <c r="E77" s="428"/>
      <c r="F77" s="428"/>
      <c r="G77" s="428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x14ac:dyDescent="0.2">
      <c r="A78" s="77"/>
      <c r="B78" s="120" t="s">
        <v>163</v>
      </c>
      <c r="C78" s="427" t="s">
        <v>164</v>
      </c>
      <c r="D78" s="427"/>
      <c r="E78" s="428"/>
      <c r="F78" s="428"/>
      <c r="G78" s="428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x14ac:dyDescent="0.2">
      <c r="A79" s="77"/>
      <c r="B79" s="121">
        <v>0</v>
      </c>
      <c r="C79" s="427" t="s">
        <v>165</v>
      </c>
      <c r="D79" s="427"/>
      <c r="E79" s="122"/>
      <c r="F79" s="117"/>
      <c r="G79" s="118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x14ac:dyDescent="0.2">
      <c r="A80" s="77"/>
      <c r="B80" s="123">
        <f>F39/F72</f>
        <v>1</v>
      </c>
      <c r="C80" s="427" t="s">
        <v>166</v>
      </c>
      <c r="D80" s="427"/>
      <c r="E80" s="124"/>
      <c r="F80" s="125"/>
      <c r="G80" s="126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x14ac:dyDescent="0.2">
      <c r="A81" s="77"/>
      <c r="B81" s="127"/>
      <c r="C81" s="88"/>
      <c r="D81" s="88"/>
      <c r="E81" s="128"/>
      <c r="F81" s="117"/>
      <c r="G81" s="88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x14ac:dyDescent="0.2">
      <c r="A82" s="77"/>
      <c r="B82" s="129"/>
      <c r="C82" s="88"/>
      <c r="D82" s="88"/>
      <c r="E82" s="128"/>
      <c r="F82" s="117"/>
      <c r="G82" s="88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x14ac:dyDescent="0.2">
      <c r="A83" s="77"/>
      <c r="B83" s="127"/>
      <c r="C83" s="88"/>
      <c r="D83" s="88"/>
      <c r="E83" s="128"/>
      <c r="F83" s="117"/>
      <c r="G83" s="88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x14ac:dyDescent="0.2">
      <c r="A84" s="77"/>
      <c r="B84" s="127"/>
      <c r="C84" s="130"/>
      <c r="D84" s="88"/>
      <c r="E84" s="128"/>
      <c r="F84" s="117"/>
      <c r="G84" s="88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x14ac:dyDescent="0.2">
      <c r="A85" s="77"/>
      <c r="B85" s="127"/>
      <c r="C85" s="88"/>
      <c r="D85" s="88"/>
      <c r="E85" s="128"/>
      <c r="F85" s="117"/>
      <c r="G85" s="88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x14ac:dyDescent="0.2">
      <c r="A86" s="77"/>
      <c r="B86" s="127"/>
      <c r="C86" s="88"/>
      <c r="D86" s="88"/>
      <c r="E86" s="128"/>
      <c r="F86" s="117"/>
      <c r="G86" s="88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x14ac:dyDescent="0.2">
      <c r="A87" s="77"/>
      <c r="B87" s="127"/>
      <c r="C87" s="88"/>
      <c r="D87" s="88"/>
      <c r="E87" s="128"/>
      <c r="F87" s="117"/>
      <c r="G87" s="88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x14ac:dyDescent="0.2">
      <c r="A88" s="77"/>
      <c r="B88" s="127"/>
      <c r="C88" s="88"/>
      <c r="D88" s="88"/>
      <c r="E88" s="128"/>
      <c r="F88" s="117"/>
      <c r="G88" s="8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x14ac:dyDescent="0.2">
      <c r="A89" s="77"/>
      <c r="B89" s="127"/>
      <c r="C89" s="88"/>
      <c r="D89" s="88"/>
      <c r="E89" s="128"/>
      <c r="F89" s="117"/>
      <c r="G89" s="8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x14ac:dyDescent="0.2">
      <c r="A90" s="77"/>
      <c r="B90" s="127"/>
      <c r="C90" s="88"/>
      <c r="D90" s="88"/>
      <c r="E90" s="128"/>
      <c r="F90" s="117"/>
      <c r="G90" s="8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x14ac:dyDescent="0.2">
      <c r="A91" s="77"/>
      <c r="B91" s="127"/>
      <c r="C91" s="88"/>
      <c r="D91" s="88"/>
      <c r="E91" s="128"/>
      <c r="F91" s="117"/>
      <c r="G91" s="8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x14ac:dyDescent="0.2">
      <c r="A92" s="77"/>
      <c r="B92" s="127"/>
      <c r="C92" s="88"/>
      <c r="D92" s="88"/>
      <c r="E92" s="128"/>
      <c r="F92" s="117"/>
      <c r="G92" s="8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x14ac:dyDescent="0.2">
      <c r="A93" s="77"/>
      <c r="B93" s="127"/>
      <c r="C93" s="88"/>
      <c r="D93" s="88"/>
      <c r="E93" s="128"/>
      <c r="F93" s="117"/>
      <c r="G93" s="8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x14ac:dyDescent="0.2">
      <c r="A94" s="77"/>
      <c r="B94" s="127"/>
      <c r="C94" s="88"/>
      <c r="D94" s="88"/>
      <c r="E94" s="128"/>
      <c r="F94" s="117"/>
      <c r="G94" s="8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x14ac:dyDescent="0.2">
      <c r="A95" s="77"/>
      <c r="B95" s="127"/>
      <c r="C95" s="88"/>
      <c r="D95" s="88"/>
      <c r="E95" s="128"/>
      <c r="F95" s="117"/>
      <c r="G95" s="8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x14ac:dyDescent="0.2">
      <c r="A96" s="77"/>
      <c r="B96" s="127"/>
      <c r="C96" s="88"/>
      <c r="D96" s="88"/>
      <c r="E96" s="128"/>
      <c r="F96" s="117"/>
      <c r="G96" s="8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x14ac:dyDescent="0.2">
      <c r="A97" s="77"/>
      <c r="B97" s="127"/>
      <c r="C97" s="88"/>
      <c r="D97" s="88"/>
      <c r="E97" s="128"/>
      <c r="F97" s="117"/>
      <c r="G97" s="8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x14ac:dyDescent="0.2">
      <c r="A98" s="77"/>
      <c r="B98" s="127"/>
      <c r="C98" s="88"/>
      <c r="D98" s="88"/>
      <c r="E98" s="128"/>
      <c r="F98" s="117"/>
      <c r="G98" s="8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x14ac:dyDescent="0.2">
      <c r="A99" s="77"/>
      <c r="B99" s="127"/>
      <c r="C99" s="88"/>
      <c r="D99" s="88"/>
      <c r="E99" s="128"/>
      <c r="F99" s="117"/>
      <c r="G99" s="8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x14ac:dyDescent="0.2">
      <c r="A100" s="77"/>
      <c r="B100" s="127"/>
      <c r="C100" s="88"/>
      <c r="D100" s="88"/>
      <c r="E100" s="128"/>
      <c r="F100" s="117"/>
      <c r="G100" s="8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x14ac:dyDescent="0.2">
      <c r="A101" s="77"/>
      <c r="B101" s="127"/>
      <c r="C101" s="88"/>
      <c r="D101" s="88"/>
      <c r="E101" s="128"/>
      <c r="F101" s="117"/>
      <c r="G101" s="8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x14ac:dyDescent="0.2">
      <c r="A102" s="77"/>
      <c r="B102" s="127"/>
      <c r="C102" s="88"/>
      <c r="D102" s="88"/>
      <c r="E102" s="128"/>
      <c r="F102" s="117"/>
      <c r="G102" s="8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x14ac:dyDescent="0.2">
      <c r="A103" s="77"/>
      <c r="B103" s="127"/>
      <c r="C103" s="88"/>
      <c r="D103" s="88"/>
      <c r="E103" s="128"/>
      <c r="F103" s="117"/>
      <c r="G103" s="8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x14ac:dyDescent="0.2">
      <c r="A104" s="77"/>
      <c r="B104" s="127"/>
      <c r="C104" s="88"/>
      <c r="D104" s="88"/>
      <c r="E104" s="128"/>
      <c r="F104" s="117"/>
      <c r="G104" s="8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x14ac:dyDescent="0.2">
      <c r="A105" s="77"/>
      <c r="B105" s="127"/>
      <c r="C105" s="88"/>
      <c r="D105" s="88"/>
      <c r="E105" s="128"/>
      <c r="F105" s="117"/>
      <c r="G105" s="8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x14ac:dyDescent="0.2">
      <c r="A106" s="77"/>
      <c r="B106" s="127"/>
      <c r="C106" s="88"/>
      <c r="D106" s="88"/>
      <c r="E106" s="128"/>
      <c r="F106" s="117"/>
      <c r="G106" s="8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x14ac:dyDescent="0.2">
      <c r="A107" s="77"/>
      <c r="B107" s="127"/>
      <c r="C107" s="88"/>
      <c r="D107" s="88"/>
      <c r="E107" s="128"/>
      <c r="F107" s="117"/>
      <c r="G107" s="8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x14ac:dyDescent="0.2">
      <c r="A108" s="77"/>
      <c r="B108" s="127"/>
      <c r="C108" s="88"/>
      <c r="D108" s="88"/>
      <c r="E108" s="128"/>
      <c r="F108" s="117"/>
      <c r="G108" s="8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x14ac:dyDescent="0.2">
      <c r="A109" s="77"/>
      <c r="B109" s="127"/>
      <c r="C109" s="88"/>
      <c r="D109" s="88"/>
      <c r="E109" s="128"/>
      <c r="F109" s="117"/>
      <c r="G109" s="8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x14ac:dyDescent="0.2">
      <c r="A110" s="77"/>
      <c r="B110" s="127"/>
      <c r="C110" s="88"/>
      <c r="D110" s="88"/>
      <c r="E110" s="128"/>
      <c r="F110" s="117"/>
      <c r="G110" s="8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x14ac:dyDescent="0.2">
      <c r="A111" s="77"/>
      <c r="B111" s="127"/>
      <c r="C111" s="88"/>
      <c r="D111" s="88"/>
      <c r="E111" s="128"/>
      <c r="F111" s="117"/>
      <c r="G111" s="8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x14ac:dyDescent="0.2">
      <c r="A112" s="77"/>
      <c r="B112" s="127"/>
      <c r="C112" s="88"/>
      <c r="D112" s="88"/>
      <c r="E112" s="128"/>
      <c r="F112" s="117"/>
      <c r="G112" s="8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x14ac:dyDescent="0.2">
      <c r="A113" s="77"/>
      <c r="B113" s="127"/>
      <c r="C113" s="88"/>
      <c r="D113" s="88"/>
      <c r="E113" s="128"/>
      <c r="F113" s="117"/>
      <c r="G113" s="8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x14ac:dyDescent="0.2">
      <c r="A114" s="77"/>
      <c r="B114" s="127"/>
      <c r="C114" s="88"/>
      <c r="D114" s="88"/>
      <c r="E114" s="128"/>
      <c r="F114" s="117"/>
      <c r="G114" s="8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x14ac:dyDescent="0.2">
      <c r="A115" s="77"/>
      <c r="B115" s="127"/>
      <c r="C115" s="88"/>
      <c r="D115" s="88"/>
      <c r="E115" s="128"/>
      <c r="F115" s="117"/>
      <c r="G115" s="8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x14ac:dyDescent="0.2">
      <c r="A116" s="77"/>
      <c r="B116" s="127"/>
      <c r="C116" s="88"/>
      <c r="D116" s="88"/>
      <c r="E116" s="128"/>
      <c r="F116" s="117"/>
      <c r="G116" s="8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x14ac:dyDescent="0.2">
      <c r="A117" s="77"/>
      <c r="B117" s="127"/>
      <c r="C117" s="88"/>
      <c r="D117" s="88"/>
      <c r="E117" s="128"/>
      <c r="F117" s="117"/>
      <c r="G117" s="8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x14ac:dyDescent="0.2">
      <c r="A118" s="77"/>
      <c r="B118" s="127"/>
      <c r="C118" s="88"/>
      <c r="D118" s="88"/>
      <c r="E118" s="128"/>
      <c r="F118" s="117"/>
      <c r="G118" s="8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x14ac:dyDescent="0.2">
      <c r="A119" s="77"/>
      <c r="B119" s="127"/>
      <c r="C119" s="88"/>
      <c r="D119" s="88"/>
      <c r="E119" s="128"/>
      <c r="F119" s="117"/>
      <c r="G119" s="8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x14ac:dyDescent="0.2">
      <c r="A120" s="77"/>
      <c r="B120" s="127"/>
      <c r="C120" s="88"/>
      <c r="D120" s="88"/>
      <c r="E120" s="128"/>
      <c r="F120" s="117"/>
      <c r="G120" s="8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x14ac:dyDescent="0.2">
      <c r="A121" s="77"/>
      <c r="B121" s="127"/>
      <c r="C121" s="88"/>
      <c r="D121" s="88"/>
      <c r="E121" s="128"/>
      <c r="F121" s="117"/>
      <c r="G121" s="8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x14ac:dyDescent="0.2">
      <c r="A122" s="77"/>
      <c r="B122" s="127"/>
      <c r="C122" s="88"/>
      <c r="D122" s="88"/>
      <c r="E122" s="128"/>
      <c r="F122" s="117"/>
      <c r="G122" s="8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x14ac:dyDescent="0.2">
      <c r="A123" s="77"/>
      <c r="B123" s="127"/>
      <c r="C123" s="88"/>
      <c r="D123" s="88"/>
      <c r="E123" s="128"/>
      <c r="F123" s="117"/>
      <c r="G123" s="8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x14ac:dyDescent="0.2">
      <c r="A124" s="77"/>
      <c r="B124" s="127"/>
      <c r="C124" s="88"/>
      <c r="D124" s="88"/>
      <c r="E124" s="128"/>
      <c r="F124" s="117"/>
      <c r="G124" s="8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x14ac:dyDescent="0.2">
      <c r="A125" s="77"/>
      <c r="B125" s="127"/>
      <c r="C125" s="88"/>
      <c r="D125" s="88"/>
      <c r="E125" s="128"/>
      <c r="F125" s="117"/>
      <c r="G125" s="8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x14ac:dyDescent="0.2">
      <c r="A126" s="77"/>
      <c r="B126" s="127"/>
      <c r="C126" s="88"/>
      <c r="D126" s="88"/>
      <c r="E126" s="128"/>
      <c r="F126" s="117"/>
      <c r="G126" s="8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x14ac:dyDescent="0.2">
      <c r="A127" s="77"/>
      <c r="B127" s="127"/>
      <c r="C127" s="88"/>
      <c r="D127" s="88"/>
      <c r="E127" s="128"/>
      <c r="F127" s="117"/>
      <c r="G127" s="8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x14ac:dyDescent="0.2">
      <c r="A128" s="77"/>
      <c r="B128" s="127"/>
      <c r="C128" s="88"/>
      <c r="D128" s="88"/>
      <c r="E128" s="128"/>
      <c r="F128" s="117"/>
      <c r="G128" s="8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x14ac:dyDescent="0.2">
      <c r="A129" s="77"/>
      <c r="B129" s="127"/>
      <c r="C129" s="88"/>
      <c r="D129" s="88"/>
      <c r="E129" s="128"/>
      <c r="F129" s="117"/>
      <c r="G129" s="8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x14ac:dyDescent="0.2">
      <c r="A130" s="77"/>
      <c r="B130" s="127"/>
      <c r="C130" s="88"/>
      <c r="D130" s="88"/>
      <c r="E130" s="128"/>
      <c r="F130" s="117"/>
      <c r="G130" s="8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x14ac:dyDescent="0.2">
      <c r="A131" s="77"/>
      <c r="B131" s="127"/>
      <c r="C131" s="88"/>
      <c r="D131" s="88"/>
      <c r="E131" s="128"/>
      <c r="F131" s="117"/>
      <c r="G131" s="8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x14ac:dyDescent="0.2">
      <c r="A132" s="77"/>
      <c r="B132" s="127"/>
      <c r="C132" s="88"/>
      <c r="D132" s="88"/>
      <c r="E132" s="128"/>
      <c r="F132" s="117"/>
      <c r="G132" s="8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x14ac:dyDescent="0.2">
      <c r="A133" s="77"/>
      <c r="B133" s="127"/>
      <c r="C133" s="88"/>
      <c r="D133" s="88"/>
      <c r="E133" s="128"/>
      <c r="F133" s="117"/>
      <c r="G133" s="8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x14ac:dyDescent="0.2">
      <c r="A134" s="77"/>
      <c r="B134" s="127"/>
      <c r="C134" s="88"/>
      <c r="D134" s="88"/>
      <c r="E134" s="128"/>
      <c r="F134" s="117"/>
      <c r="G134" s="8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x14ac:dyDescent="0.2">
      <c r="A135" s="77"/>
      <c r="B135" s="127"/>
      <c r="C135" s="88"/>
      <c r="D135" s="88"/>
      <c r="E135" s="128"/>
      <c r="F135" s="117"/>
      <c r="G135" s="8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x14ac:dyDescent="0.2">
      <c r="A136" s="77"/>
      <c r="B136" s="127"/>
      <c r="C136" s="88"/>
      <c r="D136" s="88"/>
      <c r="E136" s="128"/>
      <c r="F136" s="117"/>
      <c r="G136" s="8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x14ac:dyDescent="0.2">
      <c r="A137" s="77"/>
      <c r="B137" s="127"/>
      <c r="C137" s="88"/>
      <c r="D137" s="88"/>
      <c r="E137" s="128"/>
      <c r="F137" s="117"/>
      <c r="G137" s="8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x14ac:dyDescent="0.2">
      <c r="A138" s="77"/>
      <c r="B138" s="127"/>
      <c r="C138" s="88"/>
      <c r="D138" s="88"/>
      <c r="E138" s="128"/>
      <c r="F138" s="117"/>
      <c r="G138" s="8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x14ac:dyDescent="0.2">
      <c r="A139" s="77"/>
      <c r="B139" s="127"/>
      <c r="C139" s="88"/>
      <c r="D139" s="88"/>
      <c r="E139" s="128"/>
      <c r="F139" s="117"/>
      <c r="G139" s="8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x14ac:dyDescent="0.2">
      <c r="A140" s="77"/>
      <c r="B140" s="127"/>
      <c r="C140" s="88"/>
      <c r="D140" s="88"/>
      <c r="E140" s="128"/>
      <c r="F140" s="117"/>
      <c r="G140" s="8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x14ac:dyDescent="0.2">
      <c r="A141" s="77"/>
      <c r="B141" s="127"/>
      <c r="C141" s="88"/>
      <c r="D141" s="88"/>
      <c r="E141" s="128"/>
      <c r="F141" s="117"/>
      <c r="G141" s="8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x14ac:dyDescent="0.2">
      <c r="A142" s="77"/>
      <c r="B142" s="127"/>
      <c r="C142" s="88"/>
      <c r="D142" s="88"/>
      <c r="E142" s="128"/>
      <c r="F142" s="117"/>
      <c r="G142" s="8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x14ac:dyDescent="0.2">
      <c r="A143" s="77"/>
      <c r="B143" s="127"/>
      <c r="C143" s="88"/>
      <c r="D143" s="88"/>
      <c r="E143" s="128"/>
      <c r="F143" s="117"/>
      <c r="G143" s="8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x14ac:dyDescent="0.2">
      <c r="A144" s="77"/>
      <c r="B144" s="127"/>
      <c r="C144" s="88"/>
      <c r="D144" s="88"/>
      <c r="E144" s="128"/>
      <c r="F144" s="117"/>
      <c r="G144" s="8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x14ac:dyDescent="0.2">
      <c r="A145" s="77"/>
      <c r="B145" s="127"/>
      <c r="C145" s="88"/>
      <c r="D145" s="88"/>
      <c r="E145" s="128"/>
      <c r="F145" s="117"/>
      <c r="G145" s="8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x14ac:dyDescent="0.2">
      <c r="A146" s="77"/>
      <c r="B146" s="127"/>
      <c r="C146" s="88"/>
      <c r="D146" s="88"/>
      <c r="E146" s="128"/>
      <c r="F146" s="117"/>
      <c r="G146" s="8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x14ac:dyDescent="0.2">
      <c r="A147" s="77"/>
      <c r="B147" s="127"/>
      <c r="C147" s="88"/>
      <c r="D147" s="88"/>
      <c r="E147" s="128"/>
      <c r="F147" s="117"/>
      <c r="G147" s="8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x14ac:dyDescent="0.2">
      <c r="A148" s="77"/>
      <c r="B148" s="127"/>
      <c r="C148" s="88"/>
      <c r="D148" s="88"/>
      <c r="E148" s="128"/>
      <c r="F148" s="117"/>
      <c r="G148" s="8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x14ac:dyDescent="0.2">
      <c r="A149" s="77"/>
      <c r="B149" s="127"/>
      <c r="C149" s="88"/>
      <c r="D149" s="88"/>
      <c r="E149" s="128"/>
      <c r="F149" s="117"/>
      <c r="G149" s="8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x14ac:dyDescent="0.2">
      <c r="A150" s="77"/>
      <c r="B150" s="127"/>
      <c r="C150" s="88"/>
      <c r="D150" s="88"/>
      <c r="E150" s="128"/>
      <c r="F150" s="117"/>
      <c r="G150" s="8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</sheetData>
  <sheetProtection algorithmName="SHA-512" hashValue="85t0fQfIeADgkyTx/KdO9/dMoFTbZsCQVGgbb/zQJvNv0yDemu1H5Ry5/e2upZ2Qn+c/83Qd5iwUUF8VePOizA==" saltValue="uGjhUmtXQXFtgcsx42DpxQ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MJ150"/>
  <sheetViews>
    <sheetView workbookViewId="0">
      <selection activeCell="N14" sqref="N14"/>
    </sheetView>
  </sheetViews>
  <sheetFormatPr baseColWidth="10" defaultRowHeight="14.25" x14ac:dyDescent="0.2"/>
  <cols>
    <col min="1" max="1" width="3.625" style="81" customWidth="1"/>
    <col min="2" max="2" width="11.125" style="131" customWidth="1"/>
    <col min="3" max="3" width="51.875" style="132" customWidth="1"/>
    <col min="4" max="4" width="10.625" style="132" customWidth="1"/>
    <col min="5" max="5" width="9.5" style="133" customWidth="1"/>
    <col min="6" max="6" width="8.125" style="134" customWidth="1"/>
    <col min="7" max="7" width="4.625" style="132" customWidth="1"/>
    <col min="8" max="1024" width="10.625" style="81" customWidth="1"/>
    <col min="1025" max="1025" width="11" customWidth="1"/>
  </cols>
  <sheetData>
    <row r="1" spans="1:26" x14ac:dyDescent="0.2">
      <c r="A1" s="77"/>
      <c r="B1" s="429" t="s">
        <v>168</v>
      </c>
      <c r="C1" s="429"/>
      <c r="D1" s="429"/>
      <c r="E1" s="78" t="s">
        <v>53</v>
      </c>
      <c r="F1" s="79" t="s">
        <v>54</v>
      </c>
      <c r="G1" s="80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x14ac:dyDescent="0.2">
      <c r="A2" s="77"/>
      <c r="B2" s="82" t="s">
        <v>55</v>
      </c>
      <c r="C2" s="430" t="str">
        <f>Objektübersicht!E19</f>
        <v>Firma</v>
      </c>
      <c r="D2" s="430"/>
      <c r="E2" s="83"/>
      <c r="F2" s="84" t="s">
        <v>11</v>
      </c>
      <c r="G2" s="431" t="s">
        <v>56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x14ac:dyDescent="0.2">
      <c r="A3" s="77"/>
      <c r="B3" s="82" t="s">
        <v>57</v>
      </c>
      <c r="C3" s="85" t="s">
        <v>58</v>
      </c>
      <c r="D3" s="85"/>
      <c r="E3" s="86">
        <v>1</v>
      </c>
      <c r="F3" s="87">
        <v>15</v>
      </c>
      <c r="G3" s="43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x14ac:dyDescent="0.2">
      <c r="A4" s="77"/>
      <c r="B4" s="82" t="s">
        <v>59</v>
      </c>
      <c r="C4" s="85" t="s">
        <v>60</v>
      </c>
      <c r="D4" s="88"/>
      <c r="E4" s="89"/>
      <c r="F4" s="90"/>
      <c r="G4" s="43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x14ac:dyDescent="0.2">
      <c r="A5" s="77"/>
      <c r="B5" s="91" t="s">
        <v>61</v>
      </c>
      <c r="C5" s="85" t="s">
        <v>62</v>
      </c>
      <c r="D5" s="88"/>
      <c r="E5" s="92"/>
      <c r="F5" s="90"/>
      <c r="G5" s="431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77"/>
      <c r="B6" s="91" t="s">
        <v>63</v>
      </c>
      <c r="C6" s="88" t="s">
        <v>64</v>
      </c>
      <c r="D6" s="88"/>
      <c r="E6" s="93"/>
      <c r="F6" s="237">
        <f t="shared" ref="F6:F11" si="0">$F$3*E6</f>
        <v>0</v>
      </c>
      <c r="G6" s="43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x14ac:dyDescent="0.2">
      <c r="A7" s="77"/>
      <c r="B7" s="91" t="s">
        <v>65</v>
      </c>
      <c r="C7" s="88" t="s">
        <v>66</v>
      </c>
      <c r="D7" s="88"/>
      <c r="E7" s="93"/>
      <c r="F7" s="237">
        <f t="shared" si="0"/>
        <v>0</v>
      </c>
      <c r="G7" s="431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x14ac:dyDescent="0.2">
      <c r="A8" s="77"/>
      <c r="B8" s="91" t="s">
        <v>67</v>
      </c>
      <c r="C8" s="88" t="s">
        <v>68</v>
      </c>
      <c r="D8" s="88"/>
      <c r="E8" s="93"/>
      <c r="F8" s="237">
        <f t="shared" si="0"/>
        <v>0</v>
      </c>
      <c r="G8" s="431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x14ac:dyDescent="0.2">
      <c r="A9" s="77"/>
      <c r="B9" s="91" t="s">
        <v>69</v>
      </c>
      <c r="C9" s="88" t="s">
        <v>70</v>
      </c>
      <c r="D9" s="88"/>
      <c r="E9" s="93"/>
      <c r="F9" s="237">
        <f t="shared" si="0"/>
        <v>0</v>
      </c>
      <c r="G9" s="43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x14ac:dyDescent="0.2">
      <c r="A10" s="77"/>
      <c r="B10" s="91" t="s">
        <v>71</v>
      </c>
      <c r="C10" s="88" t="s">
        <v>72</v>
      </c>
      <c r="D10" s="88"/>
      <c r="E10" s="93"/>
      <c r="F10" s="237">
        <f t="shared" si="0"/>
        <v>0</v>
      </c>
      <c r="G10" s="431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x14ac:dyDescent="0.2">
      <c r="A11" s="77"/>
      <c r="B11" s="91" t="s">
        <v>73</v>
      </c>
      <c r="C11" s="88" t="s">
        <v>74</v>
      </c>
      <c r="D11" s="88"/>
      <c r="E11" s="93"/>
      <c r="F11" s="237">
        <f t="shared" si="0"/>
        <v>0</v>
      </c>
      <c r="G11" s="431"/>
      <c r="H11" s="77"/>
      <c r="I11" s="9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x14ac:dyDescent="0.2">
      <c r="A12" s="77"/>
      <c r="B12" s="82"/>
      <c r="C12" s="85" t="s">
        <v>75</v>
      </c>
      <c r="D12" s="85"/>
      <c r="E12" s="86">
        <f>E6+E7+E8+E9+E10+E11</f>
        <v>0</v>
      </c>
      <c r="F12" s="238">
        <f>SUM(F6:F11)</f>
        <v>0</v>
      </c>
      <c r="G12" s="431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x14ac:dyDescent="0.2">
      <c r="A13" s="77"/>
      <c r="B13" s="82"/>
      <c r="C13" s="85"/>
      <c r="D13" s="85"/>
      <c r="E13" s="95"/>
      <c r="F13" s="238"/>
      <c r="G13" s="431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x14ac:dyDescent="0.2">
      <c r="A14" s="77"/>
      <c r="B14" s="91" t="s">
        <v>76</v>
      </c>
      <c r="C14" s="85" t="s">
        <v>77</v>
      </c>
      <c r="D14" s="88"/>
      <c r="E14" s="96"/>
      <c r="F14" s="237"/>
      <c r="G14" s="43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x14ac:dyDescent="0.2">
      <c r="A15" s="77"/>
      <c r="B15" s="91" t="s">
        <v>78</v>
      </c>
      <c r="C15" s="88" t="s">
        <v>79</v>
      </c>
      <c r="D15" s="93">
        <v>0</v>
      </c>
      <c r="E15" s="96"/>
      <c r="F15" s="237"/>
      <c r="G15" s="431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x14ac:dyDescent="0.2">
      <c r="A16" s="77"/>
      <c r="B16" s="91"/>
      <c r="C16" s="88" t="s">
        <v>80</v>
      </c>
      <c r="D16" s="100">
        <f>E12*D15</f>
        <v>0</v>
      </c>
      <c r="E16" s="98">
        <f>D16+D15</f>
        <v>0</v>
      </c>
      <c r="F16" s="237">
        <f>F3*E16</f>
        <v>0</v>
      </c>
      <c r="G16" s="431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x14ac:dyDescent="0.2">
      <c r="A17" s="77"/>
      <c r="B17" s="91"/>
      <c r="C17" s="88"/>
      <c r="D17" s="99"/>
      <c r="E17" s="98"/>
      <c r="F17" s="237"/>
      <c r="G17" s="431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x14ac:dyDescent="0.2">
      <c r="A18" s="77"/>
      <c r="B18" s="91" t="s">
        <v>81</v>
      </c>
      <c r="C18" s="88" t="s">
        <v>82</v>
      </c>
      <c r="D18" s="93"/>
      <c r="E18" s="98"/>
      <c r="F18" s="237"/>
      <c r="G18" s="431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x14ac:dyDescent="0.2">
      <c r="A19" s="77"/>
      <c r="B19" s="91"/>
      <c r="C19" s="88" t="s">
        <v>83</v>
      </c>
      <c r="D19" s="100">
        <f>E12*D18</f>
        <v>0</v>
      </c>
      <c r="E19" s="98">
        <f>D19+D18</f>
        <v>0</v>
      </c>
      <c r="F19" s="237">
        <f>E19*F3</f>
        <v>0</v>
      </c>
      <c r="G19" s="431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x14ac:dyDescent="0.2">
      <c r="A20" s="77"/>
      <c r="B20" s="91"/>
      <c r="C20" s="88"/>
      <c r="D20" s="99"/>
      <c r="E20" s="98"/>
      <c r="F20" s="237"/>
      <c r="G20" s="431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x14ac:dyDescent="0.2">
      <c r="A21" s="77"/>
      <c r="B21" s="91" t="s">
        <v>84</v>
      </c>
      <c r="C21" s="88" t="s">
        <v>85</v>
      </c>
      <c r="D21" s="93"/>
      <c r="E21" s="98"/>
      <c r="F21" s="237"/>
      <c r="G21" s="431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x14ac:dyDescent="0.2">
      <c r="A22" s="77"/>
      <c r="B22" s="91"/>
      <c r="C22" s="88" t="s">
        <v>86</v>
      </c>
      <c r="D22" s="100">
        <f>E12*D21</f>
        <v>0</v>
      </c>
      <c r="E22" s="98">
        <f>D22+D21</f>
        <v>0</v>
      </c>
      <c r="F22" s="237">
        <f>E22*F3</f>
        <v>0</v>
      </c>
      <c r="G22" s="431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x14ac:dyDescent="0.2">
      <c r="A23" s="77"/>
      <c r="B23" s="91"/>
      <c r="C23" s="88"/>
      <c r="D23" s="101"/>
      <c r="E23" s="98"/>
      <c r="F23" s="237"/>
      <c r="G23" s="431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x14ac:dyDescent="0.2">
      <c r="A24" s="77"/>
      <c r="B24" s="91" t="s">
        <v>87</v>
      </c>
      <c r="C24" s="88" t="s">
        <v>88</v>
      </c>
      <c r="D24" s="93"/>
      <c r="E24" s="98"/>
      <c r="F24" s="237"/>
      <c r="G24" s="431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x14ac:dyDescent="0.2">
      <c r="A25" s="77"/>
      <c r="B25" s="91"/>
      <c r="C25" s="88" t="s">
        <v>89</v>
      </c>
      <c r="D25" s="100">
        <f>E12*D24</f>
        <v>0</v>
      </c>
      <c r="E25" s="98">
        <f>D25+D24</f>
        <v>0</v>
      </c>
      <c r="F25" s="237">
        <f>F3*E25</f>
        <v>0</v>
      </c>
      <c r="G25" s="431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x14ac:dyDescent="0.2">
      <c r="A26" s="77"/>
      <c r="B26" s="91"/>
      <c r="C26" s="88"/>
      <c r="D26" s="101"/>
      <c r="E26" s="98"/>
      <c r="F26" s="237"/>
      <c r="G26" s="431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x14ac:dyDescent="0.2">
      <c r="A27" s="77"/>
      <c r="B27" s="91" t="s">
        <v>90</v>
      </c>
      <c r="C27" s="88" t="s">
        <v>91</v>
      </c>
      <c r="D27" s="93"/>
      <c r="E27" s="98"/>
      <c r="F27" s="237"/>
      <c r="G27" s="431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x14ac:dyDescent="0.2">
      <c r="A28" s="77"/>
      <c r="B28" s="91"/>
      <c r="C28" s="88" t="s">
        <v>92</v>
      </c>
      <c r="D28" s="100">
        <f>E12*D27</f>
        <v>0</v>
      </c>
      <c r="E28" s="98">
        <f>D28+D27</f>
        <v>0</v>
      </c>
      <c r="F28" s="237">
        <f>F3*E28</f>
        <v>0</v>
      </c>
      <c r="G28" s="431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x14ac:dyDescent="0.2">
      <c r="A29" s="77"/>
      <c r="B29" s="91"/>
      <c r="C29" s="88"/>
      <c r="D29" s="88"/>
      <c r="E29" s="98"/>
      <c r="F29" s="237"/>
      <c r="G29" s="431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x14ac:dyDescent="0.2">
      <c r="A30" s="77"/>
      <c r="B30" s="91" t="s">
        <v>93</v>
      </c>
      <c r="C30" s="88" t="s">
        <v>94</v>
      </c>
      <c r="D30" s="88"/>
      <c r="E30" s="93"/>
      <c r="F30" s="237">
        <f>F3*E30</f>
        <v>0</v>
      </c>
      <c r="G30" s="43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x14ac:dyDescent="0.2">
      <c r="A31" s="77"/>
      <c r="B31" s="91" t="s">
        <v>95</v>
      </c>
      <c r="C31" s="88" t="s">
        <v>96</v>
      </c>
      <c r="D31" s="88"/>
      <c r="E31" s="93"/>
      <c r="F31" s="237">
        <f>F3*E31</f>
        <v>0</v>
      </c>
      <c r="G31" s="431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x14ac:dyDescent="0.2">
      <c r="A32" s="77"/>
      <c r="B32" s="91"/>
      <c r="C32" s="85" t="s">
        <v>97</v>
      </c>
      <c r="D32" s="88"/>
      <c r="E32" s="86">
        <f>E16+E19+E22+E25+E28+E30+E31</f>
        <v>0</v>
      </c>
      <c r="F32" s="238">
        <f>SUM(F16:F31)</f>
        <v>0</v>
      </c>
      <c r="G32" s="431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x14ac:dyDescent="0.2">
      <c r="A33" s="77"/>
      <c r="B33" s="91"/>
      <c r="C33" s="88"/>
      <c r="D33" s="88"/>
      <c r="E33" s="96"/>
      <c r="F33" s="237"/>
      <c r="G33" s="431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x14ac:dyDescent="0.2">
      <c r="A34" s="77"/>
      <c r="B34" s="91"/>
      <c r="C34" s="85" t="s">
        <v>98</v>
      </c>
      <c r="D34" s="88"/>
      <c r="E34" s="96"/>
      <c r="F34" s="237"/>
      <c r="G34" s="43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x14ac:dyDescent="0.2">
      <c r="A35" s="77"/>
      <c r="B35" s="91" t="s">
        <v>99</v>
      </c>
      <c r="C35" s="88" t="s">
        <v>100</v>
      </c>
      <c r="D35" s="88"/>
      <c r="E35" s="93"/>
      <c r="F35" s="237">
        <f>F3*E35</f>
        <v>0</v>
      </c>
      <c r="G35" s="43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x14ac:dyDescent="0.2">
      <c r="A36" s="77"/>
      <c r="B36" s="91" t="s">
        <v>101</v>
      </c>
      <c r="C36" s="88" t="s">
        <v>102</v>
      </c>
      <c r="D36" s="88"/>
      <c r="E36" s="93"/>
      <c r="F36" s="237">
        <f>F3*E36</f>
        <v>0</v>
      </c>
      <c r="G36" s="431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x14ac:dyDescent="0.2">
      <c r="A37" s="77"/>
      <c r="B37" s="91"/>
      <c r="C37" s="85" t="s">
        <v>103</v>
      </c>
      <c r="D37" s="88"/>
      <c r="E37" s="86">
        <f>SUM(E35:E36)</f>
        <v>0</v>
      </c>
      <c r="F37" s="238">
        <f>SUM(F35:F36)</f>
        <v>0</v>
      </c>
      <c r="G37" s="431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x14ac:dyDescent="0.2">
      <c r="A38" s="77"/>
      <c r="B38" s="91"/>
      <c r="C38" s="88"/>
      <c r="D38" s="88"/>
      <c r="E38" s="90"/>
      <c r="F38" s="237"/>
      <c r="G38" s="431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x14ac:dyDescent="0.2">
      <c r="A39" s="77"/>
      <c r="B39" s="82"/>
      <c r="C39" s="85" t="s">
        <v>104</v>
      </c>
      <c r="D39" s="85"/>
      <c r="E39" s="102">
        <f>E37+E32+E12+E3</f>
        <v>1</v>
      </c>
      <c r="F39" s="238">
        <f>F37+F32+F12+F3</f>
        <v>15</v>
      </c>
      <c r="G39" s="431"/>
      <c r="H39" s="10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x14ac:dyDescent="0.2">
      <c r="A40" s="77"/>
      <c r="B40" s="82"/>
      <c r="C40" s="85"/>
      <c r="D40" s="85"/>
      <c r="E40" s="102"/>
      <c r="F40" s="238"/>
      <c r="G40" s="431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x14ac:dyDescent="0.2">
      <c r="A41" s="77"/>
      <c r="B41" s="82" t="s">
        <v>105</v>
      </c>
      <c r="C41" s="85" t="s">
        <v>106</v>
      </c>
      <c r="D41" s="88"/>
      <c r="E41" s="98"/>
      <c r="F41" s="237"/>
      <c r="G41" s="432" t="s">
        <v>107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x14ac:dyDescent="0.2">
      <c r="A42" s="77"/>
      <c r="B42" s="91" t="s">
        <v>108</v>
      </c>
      <c r="C42" s="88" t="s">
        <v>109</v>
      </c>
      <c r="D42" s="88"/>
      <c r="E42" s="93"/>
      <c r="F42" s="237">
        <f>F3*E42</f>
        <v>0</v>
      </c>
      <c r="G42" s="432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x14ac:dyDescent="0.2">
      <c r="A43" s="77"/>
      <c r="B43" s="91" t="s">
        <v>110</v>
      </c>
      <c r="C43" s="88" t="s">
        <v>111</v>
      </c>
      <c r="D43" s="88"/>
      <c r="E43" s="98"/>
      <c r="F43" s="237"/>
      <c r="G43" s="432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x14ac:dyDescent="0.2">
      <c r="A44" s="77"/>
      <c r="B44" s="91" t="s">
        <v>112</v>
      </c>
      <c r="C44" s="104" t="s">
        <v>113</v>
      </c>
      <c r="D44" s="88"/>
      <c r="E44" s="93"/>
      <c r="F44" s="237">
        <f>F3*E44</f>
        <v>0</v>
      </c>
      <c r="G44" s="432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x14ac:dyDescent="0.2">
      <c r="A45" s="77"/>
      <c r="B45" s="91" t="s">
        <v>114</v>
      </c>
      <c r="C45" s="88" t="s">
        <v>115</v>
      </c>
      <c r="D45" s="88"/>
      <c r="E45" s="93"/>
      <c r="F45" s="237">
        <f>F3*E45</f>
        <v>0</v>
      </c>
      <c r="G45" s="432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">
      <c r="A46" s="77"/>
      <c r="B46" s="91"/>
      <c r="C46" s="105" t="s">
        <v>116</v>
      </c>
      <c r="D46" s="88"/>
      <c r="E46" s="98">
        <f>SUM(E44:E45)</f>
        <v>0</v>
      </c>
      <c r="F46" s="237">
        <f>SUM(F44:F45)</f>
        <v>0</v>
      </c>
      <c r="G46" s="432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91"/>
      <c r="C47" s="85"/>
      <c r="D47" s="88"/>
      <c r="E47" s="98"/>
      <c r="F47" s="237"/>
      <c r="G47" s="432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91" t="s">
        <v>117</v>
      </c>
      <c r="C48" s="88" t="s">
        <v>118</v>
      </c>
      <c r="D48" s="88"/>
      <c r="E48" s="98"/>
      <c r="F48" s="237"/>
      <c r="G48" s="432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x14ac:dyDescent="0.2">
      <c r="A49" s="77"/>
      <c r="B49" s="91" t="s">
        <v>119</v>
      </c>
      <c r="C49" s="88" t="s">
        <v>120</v>
      </c>
      <c r="D49" s="88"/>
      <c r="E49" s="93"/>
      <c r="F49" s="237">
        <f>$F$3*E49</f>
        <v>0</v>
      </c>
      <c r="G49" s="432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x14ac:dyDescent="0.2">
      <c r="A50" s="77"/>
      <c r="B50" s="91" t="s">
        <v>121</v>
      </c>
      <c r="C50" s="88" t="s">
        <v>122</v>
      </c>
      <c r="D50" s="88"/>
      <c r="E50" s="93"/>
      <c r="F50" s="237">
        <f>$F$3*E50</f>
        <v>0</v>
      </c>
      <c r="G50" s="432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x14ac:dyDescent="0.2">
      <c r="A51" s="77"/>
      <c r="B51" s="91"/>
      <c r="C51" s="105" t="s">
        <v>123</v>
      </c>
      <c r="D51" s="88"/>
      <c r="E51" s="98">
        <f>SUM(E49:E50)</f>
        <v>0</v>
      </c>
      <c r="F51" s="237">
        <f>SUM(F49:F50)</f>
        <v>0</v>
      </c>
      <c r="G51" s="432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x14ac:dyDescent="0.2">
      <c r="A52" s="77"/>
      <c r="B52" s="91"/>
      <c r="C52" s="88"/>
      <c r="D52" s="88"/>
      <c r="E52" s="98"/>
      <c r="F52" s="237"/>
      <c r="G52" s="432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x14ac:dyDescent="0.2">
      <c r="A53" s="77"/>
      <c r="B53" s="82"/>
      <c r="C53" s="85" t="s">
        <v>124</v>
      </c>
      <c r="D53" s="85"/>
      <c r="E53" s="102">
        <f>E42+E46+E51</f>
        <v>0</v>
      </c>
      <c r="F53" s="238">
        <f>F42+F46+F51</f>
        <v>0</v>
      </c>
      <c r="G53" s="432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x14ac:dyDescent="0.2">
      <c r="A54" s="77"/>
      <c r="B54" s="82"/>
      <c r="C54" s="85"/>
      <c r="D54" s="85"/>
      <c r="E54" s="102"/>
      <c r="F54" s="238"/>
      <c r="G54" s="432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x14ac:dyDescent="0.2">
      <c r="A55" s="77"/>
      <c r="B55" s="91" t="s">
        <v>125</v>
      </c>
      <c r="C55" s="85" t="s">
        <v>126</v>
      </c>
      <c r="D55" s="88"/>
      <c r="E55" s="98"/>
      <c r="F55" s="237"/>
      <c r="G55" s="433" t="s">
        <v>127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x14ac:dyDescent="0.2">
      <c r="A56" s="77"/>
      <c r="B56" s="91" t="s">
        <v>128</v>
      </c>
      <c r="C56" s="88" t="s">
        <v>129</v>
      </c>
      <c r="D56" s="88"/>
      <c r="E56" s="98"/>
      <c r="F56" s="237"/>
      <c r="G56" s="433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x14ac:dyDescent="0.2">
      <c r="A57" s="77"/>
      <c r="B57" s="91" t="s">
        <v>130</v>
      </c>
      <c r="C57" s="88" t="s">
        <v>131</v>
      </c>
      <c r="D57" s="88"/>
      <c r="E57" s="93"/>
      <c r="F57" s="237">
        <f>$F$3*E57</f>
        <v>0</v>
      </c>
      <c r="G57" s="433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x14ac:dyDescent="0.2">
      <c r="A58" s="77"/>
      <c r="B58" s="91" t="s">
        <v>132</v>
      </c>
      <c r="C58" s="88" t="s">
        <v>133</v>
      </c>
      <c r="D58" s="88"/>
      <c r="E58" s="93"/>
      <c r="F58" s="237">
        <f>$F$3*E58</f>
        <v>0</v>
      </c>
      <c r="G58" s="433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x14ac:dyDescent="0.2">
      <c r="A59" s="77"/>
      <c r="B59" s="91" t="s">
        <v>134</v>
      </c>
      <c r="C59" s="88" t="s">
        <v>135</v>
      </c>
      <c r="D59" s="88"/>
      <c r="E59" s="93"/>
      <c r="F59" s="237">
        <f>$F$3*E59</f>
        <v>0</v>
      </c>
      <c r="G59" s="433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x14ac:dyDescent="0.2">
      <c r="A60" s="77"/>
      <c r="B60" s="91" t="s">
        <v>136</v>
      </c>
      <c r="C60" s="88" t="s">
        <v>137</v>
      </c>
      <c r="D60" s="88"/>
      <c r="E60" s="98"/>
      <c r="F60" s="237"/>
      <c r="G60" s="433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x14ac:dyDescent="0.2">
      <c r="A61" s="77"/>
      <c r="B61" s="91" t="s">
        <v>138</v>
      </c>
      <c r="C61" s="88" t="s">
        <v>139</v>
      </c>
      <c r="D61" s="88"/>
      <c r="E61" s="93"/>
      <c r="F61" s="237">
        <f t="shared" ref="F61:F66" si="1">$F$3*E61</f>
        <v>0</v>
      </c>
      <c r="G61" s="433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x14ac:dyDescent="0.2">
      <c r="A62" s="77"/>
      <c r="B62" s="91" t="s">
        <v>140</v>
      </c>
      <c r="C62" s="88" t="s">
        <v>141</v>
      </c>
      <c r="D62" s="88"/>
      <c r="E62" s="93"/>
      <c r="F62" s="237">
        <f t="shared" si="1"/>
        <v>0</v>
      </c>
      <c r="G62" s="433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x14ac:dyDescent="0.2">
      <c r="A63" s="77"/>
      <c r="B63" s="91" t="s">
        <v>142</v>
      </c>
      <c r="C63" s="88" t="s">
        <v>143</v>
      </c>
      <c r="D63" s="88"/>
      <c r="E63" s="93"/>
      <c r="F63" s="237">
        <f t="shared" si="1"/>
        <v>0</v>
      </c>
      <c r="G63" s="433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x14ac:dyDescent="0.2">
      <c r="A64" s="77"/>
      <c r="B64" s="91" t="s">
        <v>144</v>
      </c>
      <c r="C64" s="88" t="s">
        <v>145</v>
      </c>
      <c r="D64" s="88"/>
      <c r="E64" s="93"/>
      <c r="F64" s="237">
        <f t="shared" si="1"/>
        <v>0</v>
      </c>
      <c r="G64" s="433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x14ac:dyDescent="0.2">
      <c r="A65" s="77"/>
      <c r="B65" s="91" t="s">
        <v>146</v>
      </c>
      <c r="C65" s="88" t="s">
        <v>147</v>
      </c>
      <c r="D65" s="88"/>
      <c r="E65" s="93"/>
      <c r="F65" s="237">
        <f t="shared" si="1"/>
        <v>0</v>
      </c>
      <c r="G65" s="433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x14ac:dyDescent="0.2">
      <c r="A66" s="77"/>
      <c r="B66" s="91" t="s">
        <v>148</v>
      </c>
      <c r="C66" s="88" t="s">
        <v>149</v>
      </c>
      <c r="D66" s="88"/>
      <c r="E66" s="93"/>
      <c r="F66" s="237">
        <f t="shared" si="1"/>
        <v>0</v>
      </c>
      <c r="G66" s="433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x14ac:dyDescent="0.2">
      <c r="A67" s="77"/>
      <c r="B67" s="82"/>
      <c r="C67" s="85" t="s">
        <v>150</v>
      </c>
      <c r="D67" s="85"/>
      <c r="E67" s="102">
        <f>SUM(E55:E66)</f>
        <v>0</v>
      </c>
      <c r="F67" s="238">
        <f>SUM(F57:F66)</f>
        <v>0</v>
      </c>
      <c r="G67" s="433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x14ac:dyDescent="0.2">
      <c r="A68" s="77"/>
      <c r="B68" s="82"/>
      <c r="C68" s="85"/>
      <c r="D68" s="85"/>
      <c r="E68" s="102"/>
      <c r="F68" s="238"/>
      <c r="G68" s="433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x14ac:dyDescent="0.2">
      <c r="A69" s="77"/>
      <c r="B69" s="82" t="s">
        <v>151</v>
      </c>
      <c r="C69" s="85" t="s">
        <v>152</v>
      </c>
      <c r="D69" s="88"/>
      <c r="E69" s="86">
        <f>E39+E53+E67</f>
        <v>1</v>
      </c>
      <c r="F69" s="238">
        <f>ROUND($F$3*E69,2)</f>
        <v>15</v>
      </c>
      <c r="G69" s="10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x14ac:dyDescent="0.2">
      <c r="A70" s="77"/>
      <c r="B70" s="82"/>
      <c r="C70" s="85"/>
      <c r="D70" s="88"/>
      <c r="E70" s="86"/>
      <c r="F70" s="238"/>
      <c r="G70" s="10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x14ac:dyDescent="0.2">
      <c r="A71" s="77"/>
      <c r="B71" s="91" t="s">
        <v>153</v>
      </c>
      <c r="C71" s="107" t="s">
        <v>154</v>
      </c>
      <c r="D71" s="108">
        <f>F71/F72</f>
        <v>0</v>
      </c>
      <c r="E71" s="93"/>
      <c r="F71" s="237">
        <f>F3*E71</f>
        <v>0</v>
      </c>
      <c r="G71" s="106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x14ac:dyDescent="0.2">
      <c r="A72" s="77"/>
      <c r="B72" s="82" t="s">
        <v>155</v>
      </c>
      <c r="C72" s="85" t="s">
        <v>156</v>
      </c>
      <c r="D72" s="88"/>
      <c r="E72" s="109">
        <f>SUM(E69:E71)</f>
        <v>1</v>
      </c>
      <c r="F72" s="110">
        <f>SUM(F69:F71)</f>
        <v>15</v>
      </c>
      <c r="G72" s="106"/>
      <c r="H72" s="103"/>
      <c r="I72" s="111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x14ac:dyDescent="0.2">
      <c r="A73" s="77"/>
      <c r="B73" s="112"/>
      <c r="C73" s="427" t="s">
        <v>157</v>
      </c>
      <c r="D73" s="427"/>
      <c r="E73" s="113"/>
      <c r="F73" s="114"/>
      <c r="G73" s="115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x14ac:dyDescent="0.2">
      <c r="A74" s="77"/>
      <c r="B74" s="112"/>
      <c r="C74" s="427" t="s">
        <v>158</v>
      </c>
      <c r="D74" s="427"/>
      <c r="E74" s="116"/>
      <c r="F74" s="117"/>
      <c r="G74" s="118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x14ac:dyDescent="0.2">
      <c r="A75" s="77"/>
      <c r="B75" s="112"/>
      <c r="C75" s="427" t="s">
        <v>159</v>
      </c>
      <c r="D75" s="427"/>
      <c r="E75" s="428" t="s">
        <v>160</v>
      </c>
      <c r="F75" s="428"/>
      <c r="G75" s="428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x14ac:dyDescent="0.2">
      <c r="A76" s="77"/>
      <c r="B76" s="112"/>
      <c r="C76" s="427" t="s">
        <v>161</v>
      </c>
      <c r="D76" s="427"/>
      <c r="E76" s="428"/>
      <c r="F76" s="428"/>
      <c r="G76" s="428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x14ac:dyDescent="0.2">
      <c r="A77" s="77"/>
      <c r="B77" s="119"/>
      <c r="C77" s="427" t="s">
        <v>162</v>
      </c>
      <c r="D77" s="427"/>
      <c r="E77" s="428"/>
      <c r="F77" s="428"/>
      <c r="G77" s="428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x14ac:dyDescent="0.2">
      <c r="A78" s="77"/>
      <c r="B78" s="120"/>
      <c r="C78" s="427" t="s">
        <v>164</v>
      </c>
      <c r="D78" s="427"/>
      <c r="E78" s="428"/>
      <c r="F78" s="428"/>
      <c r="G78" s="428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x14ac:dyDescent="0.2">
      <c r="A79" s="77"/>
      <c r="B79" s="121"/>
      <c r="C79" s="427" t="s">
        <v>165</v>
      </c>
      <c r="D79" s="427"/>
      <c r="E79" s="122"/>
      <c r="F79" s="117"/>
      <c r="G79" s="118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x14ac:dyDescent="0.2">
      <c r="A80" s="77"/>
      <c r="B80" s="123">
        <f>F39/F72</f>
        <v>1</v>
      </c>
      <c r="C80" s="427" t="s">
        <v>166</v>
      </c>
      <c r="D80" s="427"/>
      <c r="E80" s="124"/>
      <c r="F80" s="125"/>
      <c r="G80" s="126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x14ac:dyDescent="0.2">
      <c r="A81" s="77"/>
      <c r="B81" s="127"/>
      <c r="C81" s="88"/>
      <c r="D81" s="88"/>
      <c r="E81" s="128"/>
      <c r="F81" s="117"/>
      <c r="G81" s="88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x14ac:dyDescent="0.2">
      <c r="A82" s="77"/>
      <c r="B82" s="129"/>
      <c r="C82" s="88"/>
      <c r="D82" s="88"/>
      <c r="E82" s="128"/>
      <c r="F82" s="117"/>
      <c r="G82" s="88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x14ac:dyDescent="0.2">
      <c r="A83" s="77"/>
      <c r="B83" s="127"/>
      <c r="C83" s="88"/>
      <c r="D83" s="88"/>
      <c r="E83" s="128"/>
      <c r="F83" s="117"/>
      <c r="G83" s="88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x14ac:dyDescent="0.2">
      <c r="A84" s="77"/>
      <c r="B84" s="127"/>
      <c r="C84" s="130"/>
      <c r="D84" s="88"/>
      <c r="E84" s="128"/>
      <c r="F84" s="117"/>
      <c r="G84" s="88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x14ac:dyDescent="0.2">
      <c r="A85" s="77"/>
      <c r="B85" s="127"/>
      <c r="C85" s="88"/>
      <c r="D85" s="88"/>
      <c r="E85" s="128"/>
      <c r="F85" s="117"/>
      <c r="G85" s="88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x14ac:dyDescent="0.2">
      <c r="A86" s="77"/>
      <c r="B86" s="127"/>
      <c r="C86" s="88"/>
      <c r="D86" s="88"/>
      <c r="E86" s="128"/>
      <c r="F86" s="117"/>
      <c r="G86" s="88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x14ac:dyDescent="0.2">
      <c r="A87" s="77"/>
      <c r="B87" s="127"/>
      <c r="C87" s="88"/>
      <c r="D87" s="88"/>
      <c r="E87" s="128"/>
      <c r="F87" s="117"/>
      <c r="G87" s="88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x14ac:dyDescent="0.2">
      <c r="A88" s="77"/>
      <c r="B88" s="127"/>
      <c r="C88" s="88"/>
      <c r="D88" s="88"/>
      <c r="E88" s="128"/>
      <c r="F88" s="117"/>
      <c r="G88" s="8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x14ac:dyDescent="0.2">
      <c r="A89" s="77"/>
      <c r="B89" s="127"/>
      <c r="C89" s="88"/>
      <c r="D89" s="88"/>
      <c r="E89" s="128"/>
      <c r="F89" s="117"/>
      <c r="G89" s="8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x14ac:dyDescent="0.2">
      <c r="A90" s="77"/>
      <c r="B90" s="127"/>
      <c r="C90" s="88"/>
      <c r="D90" s="88"/>
      <c r="E90" s="128"/>
      <c r="F90" s="117"/>
      <c r="G90" s="8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x14ac:dyDescent="0.2">
      <c r="A91" s="77"/>
      <c r="B91" s="127"/>
      <c r="C91" s="88"/>
      <c r="D91" s="88"/>
      <c r="E91" s="128"/>
      <c r="F91" s="117"/>
      <c r="G91" s="8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x14ac:dyDescent="0.2">
      <c r="A92" s="77"/>
      <c r="B92" s="127"/>
      <c r="C92" s="88"/>
      <c r="D92" s="88"/>
      <c r="E92" s="128"/>
      <c r="F92" s="117"/>
      <c r="G92" s="8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x14ac:dyDescent="0.2">
      <c r="A93" s="77"/>
      <c r="B93" s="127"/>
      <c r="C93" s="88"/>
      <c r="D93" s="88"/>
      <c r="E93" s="128"/>
      <c r="F93" s="117"/>
      <c r="G93" s="8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x14ac:dyDescent="0.2">
      <c r="A94" s="77"/>
      <c r="B94" s="127"/>
      <c r="C94" s="88"/>
      <c r="D94" s="88"/>
      <c r="E94" s="128"/>
      <c r="F94" s="117"/>
      <c r="G94" s="8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x14ac:dyDescent="0.2">
      <c r="A95" s="77"/>
      <c r="B95" s="127"/>
      <c r="C95" s="88"/>
      <c r="D95" s="88"/>
      <c r="E95" s="128"/>
      <c r="F95" s="117"/>
      <c r="G95" s="8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x14ac:dyDescent="0.2">
      <c r="A96" s="77"/>
      <c r="B96" s="127"/>
      <c r="C96" s="88"/>
      <c r="D96" s="88"/>
      <c r="E96" s="128"/>
      <c r="F96" s="117"/>
      <c r="G96" s="8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x14ac:dyDescent="0.2">
      <c r="A97" s="77"/>
      <c r="B97" s="127"/>
      <c r="C97" s="88"/>
      <c r="D97" s="88"/>
      <c r="E97" s="128"/>
      <c r="F97" s="117"/>
      <c r="G97" s="8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x14ac:dyDescent="0.2">
      <c r="A98" s="77"/>
      <c r="B98" s="127"/>
      <c r="C98" s="88"/>
      <c r="D98" s="88"/>
      <c r="E98" s="128"/>
      <c r="F98" s="117"/>
      <c r="G98" s="8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x14ac:dyDescent="0.2">
      <c r="A99" s="77"/>
      <c r="B99" s="127"/>
      <c r="C99" s="88"/>
      <c r="D99" s="88"/>
      <c r="E99" s="128"/>
      <c r="F99" s="117"/>
      <c r="G99" s="8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x14ac:dyDescent="0.2">
      <c r="A100" s="77"/>
      <c r="B100" s="127"/>
      <c r="C100" s="88"/>
      <c r="D100" s="88"/>
      <c r="E100" s="128"/>
      <c r="F100" s="117"/>
      <c r="G100" s="8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x14ac:dyDescent="0.2">
      <c r="A101" s="77"/>
      <c r="B101" s="127"/>
      <c r="C101" s="88"/>
      <c r="D101" s="88"/>
      <c r="E101" s="128"/>
      <c r="F101" s="117"/>
      <c r="G101" s="8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x14ac:dyDescent="0.2">
      <c r="A102" s="77"/>
      <c r="B102" s="127"/>
      <c r="C102" s="88"/>
      <c r="D102" s="88"/>
      <c r="E102" s="128"/>
      <c r="F102" s="117"/>
      <c r="G102" s="8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x14ac:dyDescent="0.2">
      <c r="A103" s="77"/>
      <c r="B103" s="127"/>
      <c r="C103" s="88"/>
      <c r="D103" s="88"/>
      <c r="E103" s="128"/>
      <c r="F103" s="117"/>
      <c r="G103" s="8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x14ac:dyDescent="0.2">
      <c r="A104" s="77"/>
      <c r="B104" s="127"/>
      <c r="C104" s="88"/>
      <c r="D104" s="88"/>
      <c r="E104" s="128"/>
      <c r="F104" s="117"/>
      <c r="G104" s="8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x14ac:dyDescent="0.2">
      <c r="A105" s="77"/>
      <c r="B105" s="127"/>
      <c r="C105" s="88"/>
      <c r="D105" s="88"/>
      <c r="E105" s="128"/>
      <c r="F105" s="117"/>
      <c r="G105" s="8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x14ac:dyDescent="0.2">
      <c r="A106" s="77"/>
      <c r="B106" s="127"/>
      <c r="C106" s="88"/>
      <c r="D106" s="88"/>
      <c r="E106" s="128"/>
      <c r="F106" s="117"/>
      <c r="G106" s="8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x14ac:dyDescent="0.2">
      <c r="A107" s="77"/>
      <c r="B107" s="127"/>
      <c r="C107" s="88"/>
      <c r="D107" s="88"/>
      <c r="E107" s="128"/>
      <c r="F107" s="117"/>
      <c r="G107" s="8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x14ac:dyDescent="0.2">
      <c r="A108" s="77"/>
      <c r="B108" s="127"/>
      <c r="C108" s="88"/>
      <c r="D108" s="88"/>
      <c r="E108" s="128"/>
      <c r="F108" s="117"/>
      <c r="G108" s="8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x14ac:dyDescent="0.2">
      <c r="A109" s="77"/>
      <c r="B109" s="127"/>
      <c r="C109" s="88"/>
      <c r="D109" s="88"/>
      <c r="E109" s="128"/>
      <c r="F109" s="117"/>
      <c r="G109" s="8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x14ac:dyDescent="0.2">
      <c r="A110" s="77"/>
      <c r="B110" s="127"/>
      <c r="C110" s="88"/>
      <c r="D110" s="88"/>
      <c r="E110" s="128"/>
      <c r="F110" s="117"/>
      <c r="G110" s="8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x14ac:dyDescent="0.2">
      <c r="A111" s="77"/>
      <c r="B111" s="127"/>
      <c r="C111" s="88"/>
      <c r="D111" s="88"/>
      <c r="E111" s="128"/>
      <c r="F111" s="117"/>
      <c r="G111" s="8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x14ac:dyDescent="0.2">
      <c r="A112" s="77"/>
      <c r="B112" s="127"/>
      <c r="C112" s="88"/>
      <c r="D112" s="88"/>
      <c r="E112" s="128"/>
      <c r="F112" s="117"/>
      <c r="G112" s="8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x14ac:dyDescent="0.2">
      <c r="A113" s="77"/>
      <c r="B113" s="127"/>
      <c r="C113" s="88"/>
      <c r="D113" s="88"/>
      <c r="E113" s="128"/>
      <c r="F113" s="117"/>
      <c r="G113" s="8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x14ac:dyDescent="0.2">
      <c r="A114" s="77"/>
      <c r="B114" s="127"/>
      <c r="C114" s="88"/>
      <c r="D114" s="88"/>
      <c r="E114" s="128"/>
      <c r="F114" s="117"/>
      <c r="G114" s="8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x14ac:dyDescent="0.2">
      <c r="A115" s="77"/>
      <c r="B115" s="127"/>
      <c r="C115" s="88"/>
      <c r="D115" s="88"/>
      <c r="E115" s="128"/>
      <c r="F115" s="117"/>
      <c r="G115" s="8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x14ac:dyDescent="0.2">
      <c r="A116" s="77"/>
      <c r="B116" s="127"/>
      <c r="C116" s="88"/>
      <c r="D116" s="88"/>
      <c r="E116" s="128"/>
      <c r="F116" s="117"/>
      <c r="G116" s="8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x14ac:dyDescent="0.2">
      <c r="A117" s="77"/>
      <c r="B117" s="127"/>
      <c r="C117" s="88"/>
      <c r="D117" s="88"/>
      <c r="E117" s="128"/>
      <c r="F117" s="117"/>
      <c r="G117" s="8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x14ac:dyDescent="0.2">
      <c r="A118" s="77"/>
      <c r="B118" s="127"/>
      <c r="C118" s="88"/>
      <c r="D118" s="88"/>
      <c r="E118" s="128"/>
      <c r="F118" s="117"/>
      <c r="G118" s="8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x14ac:dyDescent="0.2">
      <c r="A119" s="77"/>
      <c r="B119" s="127"/>
      <c r="C119" s="88"/>
      <c r="D119" s="88"/>
      <c r="E119" s="128"/>
      <c r="F119" s="117"/>
      <c r="G119" s="8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x14ac:dyDescent="0.2">
      <c r="A120" s="77"/>
      <c r="B120" s="127"/>
      <c r="C120" s="88"/>
      <c r="D120" s="88"/>
      <c r="E120" s="128"/>
      <c r="F120" s="117"/>
      <c r="G120" s="8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x14ac:dyDescent="0.2">
      <c r="A121" s="77"/>
      <c r="B121" s="127"/>
      <c r="C121" s="88"/>
      <c r="D121" s="88"/>
      <c r="E121" s="128"/>
      <c r="F121" s="117"/>
      <c r="G121" s="8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x14ac:dyDescent="0.2">
      <c r="A122" s="77"/>
      <c r="B122" s="127"/>
      <c r="C122" s="88"/>
      <c r="D122" s="88"/>
      <c r="E122" s="128"/>
      <c r="F122" s="117"/>
      <c r="G122" s="8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x14ac:dyDescent="0.2">
      <c r="A123" s="77"/>
      <c r="B123" s="127"/>
      <c r="C123" s="88"/>
      <c r="D123" s="88"/>
      <c r="E123" s="128"/>
      <c r="F123" s="117"/>
      <c r="G123" s="8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x14ac:dyDescent="0.2">
      <c r="A124" s="77"/>
      <c r="B124" s="127"/>
      <c r="C124" s="88"/>
      <c r="D124" s="88"/>
      <c r="E124" s="128"/>
      <c r="F124" s="117"/>
      <c r="G124" s="8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x14ac:dyDescent="0.2">
      <c r="A125" s="77"/>
      <c r="B125" s="127"/>
      <c r="C125" s="88"/>
      <c r="D125" s="88"/>
      <c r="E125" s="128"/>
      <c r="F125" s="117"/>
      <c r="G125" s="8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x14ac:dyDescent="0.2">
      <c r="A126" s="77"/>
      <c r="B126" s="127"/>
      <c r="C126" s="88"/>
      <c r="D126" s="88"/>
      <c r="E126" s="128"/>
      <c r="F126" s="117"/>
      <c r="G126" s="8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x14ac:dyDescent="0.2">
      <c r="A127" s="77"/>
      <c r="B127" s="127"/>
      <c r="C127" s="88"/>
      <c r="D127" s="88"/>
      <c r="E127" s="128"/>
      <c r="F127" s="117"/>
      <c r="G127" s="8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x14ac:dyDescent="0.2">
      <c r="A128" s="77"/>
      <c r="B128" s="127"/>
      <c r="C128" s="88"/>
      <c r="D128" s="88"/>
      <c r="E128" s="128"/>
      <c r="F128" s="117"/>
      <c r="G128" s="8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x14ac:dyDescent="0.2">
      <c r="A129" s="77"/>
      <c r="B129" s="127"/>
      <c r="C129" s="88"/>
      <c r="D129" s="88"/>
      <c r="E129" s="128"/>
      <c r="F129" s="117"/>
      <c r="G129" s="8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x14ac:dyDescent="0.2">
      <c r="A130" s="77"/>
      <c r="B130" s="127"/>
      <c r="C130" s="88"/>
      <c r="D130" s="88"/>
      <c r="E130" s="128"/>
      <c r="F130" s="117"/>
      <c r="G130" s="8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x14ac:dyDescent="0.2">
      <c r="A131" s="77"/>
      <c r="B131" s="127"/>
      <c r="C131" s="88"/>
      <c r="D131" s="88"/>
      <c r="E131" s="128"/>
      <c r="F131" s="117"/>
      <c r="G131" s="8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x14ac:dyDescent="0.2">
      <c r="A132" s="77"/>
      <c r="B132" s="127"/>
      <c r="C132" s="88"/>
      <c r="D132" s="88"/>
      <c r="E132" s="128"/>
      <c r="F132" s="117"/>
      <c r="G132" s="8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x14ac:dyDescent="0.2">
      <c r="A133" s="77"/>
      <c r="B133" s="127"/>
      <c r="C133" s="88"/>
      <c r="D133" s="88"/>
      <c r="E133" s="128"/>
      <c r="F133" s="117"/>
      <c r="G133" s="8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x14ac:dyDescent="0.2">
      <c r="A134" s="77"/>
      <c r="B134" s="127"/>
      <c r="C134" s="88"/>
      <c r="D134" s="88"/>
      <c r="E134" s="128"/>
      <c r="F134" s="117"/>
      <c r="G134" s="8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x14ac:dyDescent="0.2">
      <c r="A135" s="77"/>
      <c r="B135" s="127"/>
      <c r="C135" s="88"/>
      <c r="D135" s="88"/>
      <c r="E135" s="128"/>
      <c r="F135" s="117"/>
      <c r="G135" s="8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x14ac:dyDescent="0.2">
      <c r="A136" s="77"/>
      <c r="B136" s="127"/>
      <c r="C136" s="88"/>
      <c r="D136" s="88"/>
      <c r="E136" s="128"/>
      <c r="F136" s="117"/>
      <c r="G136" s="8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x14ac:dyDescent="0.2">
      <c r="A137" s="77"/>
      <c r="B137" s="127"/>
      <c r="C137" s="88"/>
      <c r="D137" s="88"/>
      <c r="E137" s="128"/>
      <c r="F137" s="117"/>
      <c r="G137" s="8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x14ac:dyDescent="0.2">
      <c r="A138" s="77"/>
      <c r="B138" s="127"/>
      <c r="C138" s="88"/>
      <c r="D138" s="88"/>
      <c r="E138" s="128"/>
      <c r="F138" s="117"/>
      <c r="G138" s="8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x14ac:dyDescent="0.2">
      <c r="A139" s="77"/>
      <c r="B139" s="127"/>
      <c r="C139" s="88"/>
      <c r="D139" s="88"/>
      <c r="E139" s="128"/>
      <c r="F139" s="117"/>
      <c r="G139" s="8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x14ac:dyDescent="0.2">
      <c r="A140" s="77"/>
      <c r="B140" s="127"/>
      <c r="C140" s="88"/>
      <c r="D140" s="88"/>
      <c r="E140" s="128"/>
      <c r="F140" s="117"/>
      <c r="G140" s="8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x14ac:dyDescent="0.2">
      <c r="A141" s="77"/>
      <c r="B141" s="127"/>
      <c r="C141" s="88"/>
      <c r="D141" s="88"/>
      <c r="E141" s="128"/>
      <c r="F141" s="117"/>
      <c r="G141" s="8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x14ac:dyDescent="0.2">
      <c r="A142" s="77"/>
      <c r="B142" s="127"/>
      <c r="C142" s="88"/>
      <c r="D142" s="88"/>
      <c r="E142" s="128"/>
      <c r="F142" s="117"/>
      <c r="G142" s="8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x14ac:dyDescent="0.2">
      <c r="A143" s="77"/>
      <c r="B143" s="127"/>
      <c r="C143" s="88"/>
      <c r="D143" s="88"/>
      <c r="E143" s="128"/>
      <c r="F143" s="117"/>
      <c r="G143" s="8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x14ac:dyDescent="0.2">
      <c r="A144" s="77"/>
      <c r="B144" s="127"/>
      <c r="C144" s="88"/>
      <c r="D144" s="88"/>
      <c r="E144" s="128"/>
      <c r="F144" s="117"/>
      <c r="G144" s="8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x14ac:dyDescent="0.2">
      <c r="A145" s="77"/>
      <c r="B145" s="127"/>
      <c r="C145" s="88"/>
      <c r="D145" s="88"/>
      <c r="E145" s="128"/>
      <c r="F145" s="117"/>
      <c r="G145" s="8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x14ac:dyDescent="0.2">
      <c r="A146" s="77"/>
      <c r="B146" s="127"/>
      <c r="C146" s="88"/>
      <c r="D146" s="88"/>
      <c r="E146" s="128"/>
      <c r="F146" s="117"/>
      <c r="G146" s="8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x14ac:dyDescent="0.2">
      <c r="A147" s="77"/>
      <c r="B147" s="127"/>
      <c r="C147" s="88"/>
      <c r="D147" s="88"/>
      <c r="E147" s="128"/>
      <c r="F147" s="117"/>
      <c r="G147" s="8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x14ac:dyDescent="0.2">
      <c r="A148" s="77"/>
      <c r="B148" s="127"/>
      <c r="C148" s="88"/>
      <c r="D148" s="88"/>
      <c r="E148" s="128"/>
      <c r="F148" s="117"/>
      <c r="G148" s="8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x14ac:dyDescent="0.2">
      <c r="A149" s="77"/>
      <c r="B149" s="127"/>
      <c r="C149" s="88"/>
      <c r="D149" s="88"/>
      <c r="E149" s="128"/>
      <c r="F149" s="117"/>
      <c r="G149" s="8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x14ac:dyDescent="0.2">
      <c r="A150" s="77"/>
      <c r="B150" s="127"/>
      <c r="C150" s="88"/>
      <c r="D150" s="88"/>
      <c r="E150" s="128"/>
      <c r="F150" s="117"/>
      <c r="G150" s="8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</sheetData>
  <sheetProtection algorithmName="SHA-512" hashValue="MXISVlNzn0gHulnmoIJKPsQ57bDoQJ60gPodfS0sx42IIytie7E9R27YfDC25tMOtKJmBiEImN70jJqWdxynNQ==" saltValue="KaCVO+HH6S42S8Vbzqbfjg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ME32"/>
  <sheetViews>
    <sheetView workbookViewId="0">
      <selection activeCell="F10" sqref="F10"/>
    </sheetView>
  </sheetViews>
  <sheetFormatPr baseColWidth="10" defaultRowHeight="14.25" x14ac:dyDescent="0.2"/>
  <cols>
    <col min="1" max="1" width="2.125" style="136" customWidth="1"/>
    <col min="2" max="2" width="21.625" style="136" customWidth="1"/>
    <col min="3" max="3" width="11.875" style="136" customWidth="1"/>
    <col min="4" max="4" width="2.875" style="136" customWidth="1"/>
    <col min="5" max="5" width="19.5" style="136" customWidth="1"/>
    <col min="6" max="6" width="11.875" style="136" customWidth="1"/>
    <col min="7" max="7" width="2.875" style="136" customWidth="1"/>
    <col min="8" max="8" width="18.875" style="136" customWidth="1"/>
    <col min="9" max="9" width="11.875" style="136" customWidth="1"/>
    <col min="10" max="10" width="2.875" style="136" customWidth="1"/>
    <col min="11" max="11" width="16.125" style="136" customWidth="1"/>
    <col min="12" max="12" width="11.875" style="136" customWidth="1"/>
    <col min="13" max="13" width="2.875" style="136" customWidth="1"/>
    <col min="14" max="14" width="18.375" style="136" customWidth="1"/>
    <col min="15" max="15" width="10.625" style="136" customWidth="1"/>
    <col min="16" max="16" width="2" style="136" customWidth="1"/>
    <col min="17" max="259" width="10.625" style="136" customWidth="1"/>
    <col min="260" max="260" width="21.625" style="136" customWidth="1"/>
    <col min="261" max="261" width="11.875" style="136" customWidth="1"/>
    <col min="262" max="262" width="2.875" style="136" customWidth="1"/>
    <col min="263" max="263" width="20.875" style="136" customWidth="1"/>
    <col min="264" max="264" width="8.5" style="136" customWidth="1"/>
    <col min="265" max="265" width="2.875" style="136" customWidth="1"/>
    <col min="266" max="266" width="18.375" style="136" customWidth="1"/>
    <col min="267" max="515" width="10.625" style="136" customWidth="1"/>
    <col min="516" max="516" width="21.625" style="136" customWidth="1"/>
    <col min="517" max="517" width="11.875" style="136" customWidth="1"/>
    <col min="518" max="518" width="2.875" style="136" customWidth="1"/>
    <col min="519" max="519" width="20.875" style="136" customWidth="1"/>
    <col min="520" max="520" width="8.5" style="136" customWidth="1"/>
    <col min="521" max="521" width="2.875" style="136" customWidth="1"/>
    <col min="522" max="522" width="18.375" style="136" customWidth="1"/>
    <col min="523" max="771" width="10.625" style="136" customWidth="1"/>
    <col min="772" max="772" width="21.625" style="136" customWidth="1"/>
    <col min="773" max="773" width="11.875" style="136" customWidth="1"/>
    <col min="774" max="774" width="2.875" style="136" customWidth="1"/>
    <col min="775" max="775" width="20.875" style="136" customWidth="1"/>
    <col min="776" max="776" width="8.5" style="136" customWidth="1"/>
    <col min="777" max="777" width="2.875" style="136" customWidth="1"/>
    <col min="778" max="778" width="18.375" style="136" customWidth="1"/>
    <col min="779" max="1019" width="10.625" style="136" customWidth="1"/>
    <col min="1020" max="1020" width="11" customWidth="1"/>
  </cols>
  <sheetData>
    <row r="1" spans="1:1019" ht="18" x14ac:dyDescent="0.25">
      <c r="A1" s="135"/>
      <c r="B1" s="436" t="s">
        <v>169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135"/>
      <c r="R1" s="135"/>
      <c r="S1" s="135"/>
      <c r="T1" s="135"/>
      <c r="U1" s="135"/>
      <c r="V1" s="135"/>
      <c r="W1" s="135"/>
      <c r="X1" s="135"/>
      <c r="Y1" s="135"/>
    </row>
    <row r="2" spans="1:1019" ht="13.3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</row>
    <row r="3" spans="1:1019" ht="13.35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</row>
    <row r="4" spans="1:1019" ht="17.850000000000001" customHeight="1" x14ac:dyDescent="0.2">
      <c r="A4" s="135"/>
      <c r="B4" s="437" t="s">
        <v>865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135"/>
      <c r="R4" s="135"/>
      <c r="S4" s="135"/>
      <c r="T4" s="135"/>
      <c r="U4" s="135"/>
      <c r="V4" s="135"/>
      <c r="W4" s="135"/>
      <c r="X4" s="135"/>
      <c r="Y4" s="135"/>
    </row>
    <row r="5" spans="1:1019" ht="13.35" customHeight="1" x14ac:dyDescent="0.2">
      <c r="A5" s="135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135"/>
      <c r="R5" s="135"/>
      <c r="S5" s="135"/>
      <c r="T5" s="135"/>
      <c r="U5" s="135"/>
      <c r="V5" s="135"/>
      <c r="W5" s="135"/>
      <c r="X5" s="135"/>
      <c r="Y5" s="135"/>
    </row>
    <row r="6" spans="1:1019" ht="16.350000000000001" customHeight="1" x14ac:dyDescent="0.2">
      <c r="A6" s="135"/>
      <c r="B6" s="438" t="s">
        <v>170</v>
      </c>
      <c r="C6" s="438"/>
      <c r="D6" s="137"/>
      <c r="E6" s="438" t="str">
        <f>Objektübersicht!E19</f>
        <v>Firma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1019" ht="15.75" x14ac:dyDescent="0.2">
      <c r="A7" s="135"/>
      <c r="B7" s="138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139"/>
      <c r="Q7" s="135"/>
      <c r="R7" s="135"/>
      <c r="S7" s="135"/>
      <c r="T7" s="135"/>
      <c r="U7" s="135"/>
      <c r="V7" s="135"/>
      <c r="W7" s="135"/>
      <c r="X7" s="135"/>
      <c r="Y7" s="135"/>
    </row>
    <row r="8" spans="1:1019" ht="48" customHeight="1" x14ac:dyDescent="0.2">
      <c r="A8" s="135"/>
      <c r="B8" s="140" t="s">
        <v>880</v>
      </c>
      <c r="C8" s="141" t="s">
        <v>171</v>
      </c>
      <c r="D8" s="135"/>
      <c r="E8" s="140" t="s">
        <v>854</v>
      </c>
      <c r="F8" s="141" t="s">
        <v>171</v>
      </c>
      <c r="G8" s="142"/>
      <c r="H8" s="140" t="s">
        <v>855</v>
      </c>
      <c r="I8" s="143" t="s">
        <v>171</v>
      </c>
      <c r="J8" s="142"/>
      <c r="K8" s="140" t="s">
        <v>856</v>
      </c>
      <c r="L8" s="141" t="s">
        <v>171</v>
      </c>
      <c r="M8" s="142"/>
      <c r="N8" s="140" t="s">
        <v>857</v>
      </c>
      <c r="O8" s="144" t="s">
        <v>171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1019" x14ac:dyDescent="0.2">
      <c r="A9" s="135"/>
      <c r="B9" s="146" t="s">
        <v>172</v>
      </c>
      <c r="C9" s="145">
        <v>30</v>
      </c>
      <c r="D9" s="135"/>
      <c r="E9" s="377" t="s">
        <v>175</v>
      </c>
      <c r="F9" s="145">
        <v>30</v>
      </c>
      <c r="G9" s="142"/>
      <c r="H9" s="146" t="s">
        <v>173</v>
      </c>
      <c r="I9" s="145">
        <v>30</v>
      </c>
      <c r="J9" s="142"/>
      <c r="K9" s="146" t="s">
        <v>174</v>
      </c>
      <c r="L9" s="145">
        <v>30</v>
      </c>
      <c r="M9" s="142"/>
      <c r="N9" s="146" t="s">
        <v>173</v>
      </c>
      <c r="O9" s="145">
        <v>30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1019" x14ac:dyDescent="0.2">
      <c r="A10" s="135"/>
      <c r="B10" s="146" t="s">
        <v>173</v>
      </c>
      <c r="C10" s="145">
        <v>30</v>
      </c>
      <c r="D10" s="135"/>
      <c r="E10" s="146" t="s">
        <v>177</v>
      </c>
      <c r="F10" s="145">
        <v>30</v>
      </c>
      <c r="G10" s="142"/>
      <c r="H10" s="146" t="s">
        <v>181</v>
      </c>
      <c r="I10" s="145">
        <v>30</v>
      </c>
      <c r="J10" s="142"/>
      <c r="K10" s="146" t="s">
        <v>836</v>
      </c>
      <c r="L10" s="145">
        <v>30</v>
      </c>
      <c r="M10" s="142"/>
      <c r="N10" s="146" t="s">
        <v>179</v>
      </c>
      <c r="O10" s="145">
        <v>30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1019" x14ac:dyDescent="0.2">
      <c r="A11" s="135"/>
      <c r="B11" s="146" t="s">
        <v>178</v>
      </c>
      <c r="C11" s="145">
        <v>30</v>
      </c>
      <c r="D11" s="135"/>
      <c r="E11" s="146"/>
      <c r="F11" s="146"/>
      <c r="G11" s="142"/>
      <c r="H11" s="146"/>
      <c r="I11" s="146"/>
      <c r="J11" s="142"/>
      <c r="K11" s="146" t="s">
        <v>838</v>
      </c>
      <c r="L11" s="145">
        <v>30</v>
      </c>
      <c r="M11" s="142"/>
      <c r="N11" s="146"/>
      <c r="O11" s="146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1019" x14ac:dyDescent="0.2">
      <c r="A12" s="135"/>
      <c r="B12" s="146" t="s">
        <v>176</v>
      </c>
      <c r="C12" s="145">
        <v>30</v>
      </c>
      <c r="D12" s="135"/>
      <c r="E12" s="146"/>
      <c r="F12" s="146"/>
      <c r="G12" s="142"/>
      <c r="H12" s="146"/>
      <c r="I12" s="146"/>
      <c r="J12" s="142"/>
      <c r="K12" s="146" t="s">
        <v>179</v>
      </c>
      <c r="L12" s="145">
        <v>30</v>
      </c>
      <c r="M12" s="142"/>
      <c r="N12" s="146"/>
      <c r="O12" s="146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1019" x14ac:dyDescent="0.2">
      <c r="A13" s="135"/>
      <c r="B13" s="146" t="s">
        <v>182</v>
      </c>
      <c r="C13" s="145">
        <v>30</v>
      </c>
      <c r="D13" s="135"/>
      <c r="E13" s="146"/>
      <c r="F13" s="146"/>
      <c r="G13" s="142"/>
      <c r="H13" s="146"/>
      <c r="I13" s="146"/>
      <c r="J13" s="142"/>
      <c r="K13" s="146"/>
      <c r="L13" s="146"/>
      <c r="M13" s="142"/>
      <c r="N13" s="146"/>
      <c r="O13" s="146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1019" x14ac:dyDescent="0.2">
      <c r="A14" s="135"/>
      <c r="B14" s="146" t="s">
        <v>558</v>
      </c>
      <c r="C14" s="145">
        <v>30</v>
      </c>
      <c r="D14" s="135"/>
      <c r="E14" s="146"/>
      <c r="F14" s="146"/>
      <c r="G14" s="142"/>
      <c r="H14" s="146"/>
      <c r="I14" s="146"/>
      <c r="J14" s="142"/>
      <c r="K14" s="146"/>
      <c r="L14" s="146"/>
      <c r="M14" s="142"/>
      <c r="N14" s="146"/>
      <c r="O14" s="146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1019" x14ac:dyDescent="0.2">
      <c r="A15" s="135"/>
      <c r="B15" s="146" t="s">
        <v>181</v>
      </c>
      <c r="C15" s="145">
        <v>30</v>
      </c>
      <c r="D15" s="135"/>
      <c r="E15" s="287"/>
      <c r="F15" s="287"/>
      <c r="G15" s="142"/>
      <c r="H15" s="146"/>
      <c r="I15" s="146"/>
      <c r="J15" s="142"/>
      <c r="K15" s="135"/>
      <c r="L15" s="135"/>
      <c r="M15" s="142"/>
      <c r="N15" s="255"/>
      <c r="O15" s="291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1019" x14ac:dyDescent="0.2">
      <c r="A16" s="135"/>
      <c r="B16" s="146" t="s">
        <v>180</v>
      </c>
      <c r="C16" s="145">
        <v>30</v>
      </c>
      <c r="D16" s="135"/>
      <c r="E16" s="287"/>
      <c r="F16" s="287"/>
      <c r="G16" s="142"/>
      <c r="H16" s="188"/>
      <c r="I16" s="188"/>
      <c r="J16" s="142"/>
      <c r="K16" s="135"/>
      <c r="L16" s="135"/>
      <c r="M16" s="142"/>
      <c r="N16" s="255"/>
      <c r="O16" s="291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x14ac:dyDescent="0.2">
      <c r="A17" s="135"/>
      <c r="B17" s="188" t="s">
        <v>179</v>
      </c>
      <c r="C17" s="145">
        <v>30</v>
      </c>
      <c r="D17" s="135"/>
      <c r="G17" s="142"/>
      <c r="H17" s="317"/>
      <c r="I17" s="317"/>
      <c r="J17" s="142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x14ac:dyDescent="0.2">
      <c r="A18" s="135"/>
      <c r="B18" s="374"/>
      <c r="C18" s="375"/>
      <c r="D18" s="135"/>
      <c r="E18" s="135"/>
      <c r="F18" s="135"/>
      <c r="G18" s="142"/>
      <c r="H18" s="255"/>
      <c r="I18" s="255"/>
      <c r="J18" s="142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x14ac:dyDescent="0.2">
      <c r="A19" s="135"/>
      <c r="D19" s="135"/>
      <c r="E19" s="135"/>
      <c r="F19" s="135"/>
      <c r="G19" s="142"/>
      <c r="H19" s="255"/>
      <c r="I19" s="255"/>
      <c r="J19" s="142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x14ac:dyDescent="0.2">
      <c r="A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x14ac:dyDescent="0.2">
      <c r="A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ht="15" thickBot="1" x14ac:dyDescent="0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69.599999999999994" customHeight="1" thickTop="1" thickBot="1" x14ac:dyDescent="0.25">
      <c r="A23" s="135"/>
      <c r="B23" s="435" t="s">
        <v>183</v>
      </c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ht="13.35" customHeight="1" thickTop="1" x14ac:dyDescent="0.2">
      <c r="A24" s="135"/>
      <c r="B24" s="147"/>
      <c r="C24" s="135"/>
      <c r="D24" s="147"/>
      <c r="E24" s="135"/>
      <c r="F24" s="147"/>
      <c r="G24" s="135"/>
      <c r="H24" s="147"/>
      <c r="I24" s="135"/>
      <c r="J24" s="147"/>
      <c r="K24" s="135"/>
      <c r="L24" s="147"/>
      <c r="M24" s="135"/>
      <c r="N24" s="135"/>
      <c r="O24" s="147"/>
      <c r="P24" s="147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x14ac:dyDescent="0.2">
      <c r="B25" s="255"/>
      <c r="C25" s="255"/>
      <c r="D25" s="255"/>
      <c r="H25" s="255"/>
      <c r="I25" s="255"/>
      <c r="N25" s="255"/>
      <c r="O25" s="291"/>
      <c r="P25" s="318"/>
      <c r="Q25"/>
    </row>
    <row r="26" spans="1:25" ht="24" x14ac:dyDescent="0.2">
      <c r="B26" s="140" t="s">
        <v>920</v>
      </c>
      <c r="C26" s="144" t="s">
        <v>171</v>
      </c>
      <c r="H26" s="255"/>
      <c r="I26" s="255"/>
      <c r="N26" s="255"/>
      <c r="O26" s="291"/>
      <c r="P26" s="318"/>
    </row>
    <row r="27" spans="1:25" x14ac:dyDescent="0.2">
      <c r="B27" s="146" t="s">
        <v>173</v>
      </c>
      <c r="C27" s="145">
        <v>30</v>
      </c>
      <c r="H27"/>
      <c r="N27" s="255"/>
      <c r="O27" s="291"/>
      <c r="P27" s="318"/>
    </row>
    <row r="28" spans="1:25" x14ac:dyDescent="0.2">
      <c r="B28" s="146" t="s">
        <v>885</v>
      </c>
      <c r="C28" s="145">
        <v>30</v>
      </c>
      <c r="H28"/>
      <c r="N28" s="255"/>
      <c r="O28" s="291"/>
      <c r="P28" s="318"/>
    </row>
    <row r="29" spans="1:25" x14ac:dyDescent="0.2">
      <c r="B29" s="146" t="s">
        <v>181</v>
      </c>
      <c r="C29" s="145">
        <v>30</v>
      </c>
    </row>
    <row r="30" spans="1:25" x14ac:dyDescent="0.2">
      <c r="B30" s="146" t="s">
        <v>904</v>
      </c>
      <c r="C30" s="145">
        <v>30</v>
      </c>
    </row>
    <row r="31" spans="1:25" x14ac:dyDescent="0.2">
      <c r="B31" s="146"/>
      <c r="C31" s="146"/>
    </row>
    <row r="32" spans="1:25" x14ac:dyDescent="0.2">
      <c r="B32" s="146"/>
      <c r="C32" s="146"/>
    </row>
  </sheetData>
  <sheetProtection algorithmName="SHA-512" hashValue="Wp+OVGt9aYpLjLohjS9FoHhXjK8TSQz/5Gkzi3EtJ1+qQEdtcaZbBiFNYsmQB9177a6evmNizymop/8ljYiyJg==" saltValue="Aum5npRBCQeL33k8P6G0EA==" spinCount="100000" sheet="1" objects="1" scenarios="1"/>
  <mergeCells count="7">
    <mergeCell ref="C7:O7"/>
    <mergeCell ref="B23:P23"/>
    <mergeCell ref="B1:P1"/>
    <mergeCell ref="B4:P4"/>
    <mergeCell ref="B5:P5"/>
    <mergeCell ref="B6:C6"/>
    <mergeCell ref="E6:O6"/>
  </mergeCells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MF393"/>
  <sheetViews>
    <sheetView zoomScaleNormal="100" workbookViewId="0">
      <selection activeCell="S26" sqref="S26"/>
    </sheetView>
  </sheetViews>
  <sheetFormatPr baseColWidth="10" defaultRowHeight="14.25" x14ac:dyDescent="0.2"/>
  <cols>
    <col min="1" max="1" width="2.5" style="151" customWidth="1"/>
    <col min="2" max="2" width="3.375" style="151" customWidth="1"/>
    <col min="3" max="3" width="6.125" style="151" customWidth="1"/>
    <col min="4" max="4" width="8.625" style="151" customWidth="1"/>
    <col min="5" max="5" width="7.5" style="151" customWidth="1"/>
    <col min="6" max="6" width="17.625" style="151" customWidth="1"/>
    <col min="7" max="8" width="10.625" style="151" customWidth="1"/>
    <col min="9" max="9" width="6" style="151" customWidth="1"/>
    <col min="10" max="10" width="6.875" style="151" customWidth="1"/>
    <col min="11" max="12" width="6.375" style="151" customWidth="1"/>
    <col min="13" max="13" width="6.5" style="151" customWidth="1"/>
    <col min="14" max="14" width="9.875" style="151" customWidth="1"/>
    <col min="15" max="15" width="8.5" style="151" customWidth="1"/>
    <col min="16" max="16" width="8.625" style="151" customWidth="1"/>
    <col min="17" max="17" width="9.875" style="151" customWidth="1"/>
    <col min="18" max="18" width="8.125" style="151" customWidth="1"/>
    <col min="19" max="19" width="9.125" style="151" customWidth="1"/>
    <col min="20" max="20" width="9" style="151" customWidth="1"/>
    <col min="21" max="21" width="6.125" style="151" customWidth="1"/>
    <col min="22" max="22" width="9.5" style="151" customWidth="1"/>
    <col min="23" max="23" width="9.125" style="151" customWidth="1"/>
    <col min="24" max="24" width="13.375" style="151" customWidth="1"/>
    <col min="25" max="25" width="16.875" style="150" customWidth="1"/>
    <col min="26" max="1019" width="10.625" style="151" customWidth="1"/>
    <col min="1020" max="1025" width="10.625" customWidth="1"/>
    <col min="1026" max="1026" width="11" customWidth="1"/>
  </cols>
  <sheetData>
    <row r="1" spans="1:25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x14ac:dyDescent="0.2">
      <c r="A2" s="149"/>
      <c r="B2" s="150"/>
      <c r="C2" s="150"/>
      <c r="D2" s="15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5" ht="15.6" customHeight="1" x14ac:dyDescent="0.2">
      <c r="A3" s="149"/>
      <c r="B3" s="447" t="s">
        <v>184</v>
      </c>
      <c r="C3" s="447"/>
      <c r="D3"/>
      <c r="E3"/>
      <c r="F3" s="153" t="s">
        <v>185</v>
      </c>
      <c r="G3" s="150"/>
      <c r="H3" s="150"/>
      <c r="I3" s="150"/>
      <c r="J3" s="150" t="s">
        <v>186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5" ht="18" customHeight="1" x14ac:dyDescent="0.3">
      <c r="A4" s="149"/>
      <c r="B4" s="450" t="str">
        <f>Objektübersicht!C8</f>
        <v>Rathaus, Marktplatz 1,  70734 Fellbach</v>
      </c>
      <c r="C4" s="450"/>
      <c r="D4" s="450"/>
      <c r="E4" s="450"/>
      <c r="F4" s="450"/>
      <c r="G4" s="450"/>
      <c r="H4" s="450"/>
      <c r="I4" s="150"/>
      <c r="J4" s="448" t="str">
        <f>Objektübersicht!E19</f>
        <v>Firma</v>
      </c>
      <c r="K4" s="448"/>
      <c r="L4" s="448"/>
      <c r="M4" s="448"/>
      <c r="N4" s="448"/>
      <c r="O4" s="448"/>
      <c r="P4" s="448"/>
      <c r="Q4" s="448"/>
      <c r="R4" s="448"/>
      <c r="S4" s="150"/>
      <c r="T4" s="150"/>
      <c r="U4" s="150"/>
      <c r="V4" s="150"/>
      <c r="W4" s="150"/>
      <c r="X4" s="150"/>
    </row>
    <row r="5" spans="1:25" ht="14.1" customHeight="1" x14ac:dyDescent="0.2">
      <c r="A5" s="149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148"/>
      <c r="U5" s="434"/>
      <c r="V5" s="434"/>
      <c r="W5" s="150"/>
      <c r="X5" s="150"/>
    </row>
    <row r="6" spans="1:25" ht="15" customHeight="1" x14ac:dyDescent="0.2">
      <c r="A6" s="149"/>
      <c r="B6" s="449" t="s">
        <v>187</v>
      </c>
      <c r="C6" s="449"/>
      <c r="D6" s="449"/>
      <c r="E6" s="154"/>
      <c r="F6" s="154"/>
      <c r="G6"/>
      <c r="H6"/>
      <c r="I6" s="439" t="s">
        <v>188</v>
      </c>
      <c r="J6" s="439"/>
      <c r="K6" s="439"/>
      <c r="L6" s="440"/>
      <c r="M6" s="155">
        <v>5</v>
      </c>
      <c r="N6" s="150"/>
      <c r="O6" s="156"/>
      <c r="P6" s="156"/>
      <c r="Q6" s="156"/>
      <c r="R6" s="156"/>
      <c r="S6" s="156"/>
      <c r="T6" s="156"/>
      <c r="U6" s="156"/>
      <c r="V6" s="156"/>
      <c r="W6" s="156"/>
      <c r="X6" s="150"/>
    </row>
    <row r="7" spans="1:25" ht="15" customHeight="1" x14ac:dyDescent="0.25">
      <c r="A7" s="149"/>
      <c r="B7" s="150"/>
      <c r="C7" s="157"/>
      <c r="D7" s="158"/>
      <c r="E7" s="158"/>
      <c r="F7" s="159" t="s">
        <v>189</v>
      </c>
      <c r="G7" s="160" t="s">
        <v>190</v>
      </c>
      <c r="H7"/>
      <c r="I7" s="439" t="s">
        <v>191</v>
      </c>
      <c r="J7" s="439"/>
      <c r="K7" s="439"/>
      <c r="L7" s="440"/>
      <c r="M7" s="312">
        <v>250</v>
      </c>
      <c r="N7" s="161" t="s">
        <v>192</v>
      </c>
      <c r="O7" s="252">
        <f>SVS_Unterhaltsreinigung!F72</f>
        <v>15.675000000000001</v>
      </c>
      <c r="P7" s="162">
        <f>M7</f>
        <v>250</v>
      </c>
      <c r="Q7" s="150"/>
      <c r="R7"/>
      <c r="S7" s="150"/>
      <c r="T7" s="150"/>
      <c r="U7" s="150"/>
      <c r="V7" s="163" t="s">
        <v>193</v>
      </c>
      <c r="W7" s="252">
        <f>SVS_Grundreinigung!F72</f>
        <v>15</v>
      </c>
      <c r="X7" s="150"/>
    </row>
    <row r="8" spans="1:25" x14ac:dyDescent="0.2">
      <c r="A8" s="149"/>
      <c r="C8" s="150"/>
      <c r="D8" s="150"/>
      <c r="E8" s="150"/>
      <c r="F8" s="150"/>
      <c r="G8" s="158"/>
      <c r="H8" s="150"/>
      <c r="I8" s="439"/>
      <c r="J8" s="439"/>
      <c r="K8" s="439"/>
      <c r="L8" s="439"/>
      <c r="M8" s="312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5" x14ac:dyDescent="0.2">
      <c r="A9" s="149"/>
      <c r="B9" s="150"/>
      <c r="C9" s="150"/>
      <c r="D9" s="150"/>
      <c r="E9" s="157"/>
      <c r="F9" s="157"/>
      <c r="G9" s="158"/>
      <c r="H9" s="158"/>
      <c r="I9" s="164"/>
      <c r="J9" s="164"/>
      <c r="K9" s="164"/>
      <c r="L9" s="164"/>
      <c r="M9" s="376">
        <f>M7/12/5</f>
        <v>4.1666666666666661</v>
      </c>
      <c r="N9" s="164"/>
      <c r="O9" s="150"/>
      <c r="P9" s="156"/>
      <c r="Q9" s="156"/>
      <c r="R9" s="156"/>
      <c r="S9" s="156"/>
      <c r="T9" s="156"/>
      <c r="U9" s="150"/>
      <c r="V9" s="150"/>
      <c r="W9" s="150"/>
      <c r="X9" s="150"/>
    </row>
    <row r="10" spans="1:25" x14ac:dyDescent="0.2">
      <c r="A10" s="149"/>
      <c r="B10" s="150"/>
      <c r="C10" s="150"/>
      <c r="D10" s="150"/>
      <c r="E10" s="157"/>
      <c r="F10" s="157"/>
      <c r="G10" s="150"/>
      <c r="H10" s="158"/>
      <c r="I10" s="150"/>
      <c r="J10" s="150"/>
      <c r="K10" s="150"/>
      <c r="L10" s="150"/>
      <c r="M10" s="313">
        <f>M8/12/5</f>
        <v>0</v>
      </c>
      <c r="N10" s="441" t="s">
        <v>194</v>
      </c>
      <c r="O10" s="441"/>
      <c r="P10" s="441"/>
      <c r="Q10" s="442" t="s">
        <v>195</v>
      </c>
      <c r="R10" s="442"/>
      <c r="S10" s="442"/>
      <c r="T10" s="165" t="s">
        <v>31</v>
      </c>
      <c r="U10" s="443" t="s">
        <v>196</v>
      </c>
      <c r="V10" s="443"/>
      <c r="W10" s="443"/>
      <c r="X10" s="150"/>
    </row>
    <row r="11" spans="1:25" ht="34.35" customHeight="1" x14ac:dyDescent="0.2">
      <c r="A11" s="149"/>
      <c r="B11" s="166" t="s">
        <v>197</v>
      </c>
      <c r="C11" s="166" t="s">
        <v>198</v>
      </c>
      <c r="D11" s="167" t="s">
        <v>199</v>
      </c>
      <c r="E11" s="166" t="s">
        <v>200</v>
      </c>
      <c r="F11" s="166" t="s">
        <v>201</v>
      </c>
      <c r="G11" s="168" t="s">
        <v>202</v>
      </c>
      <c r="H11" s="168" t="s">
        <v>203</v>
      </c>
      <c r="I11" s="167" t="s">
        <v>204</v>
      </c>
      <c r="J11" s="167" t="s">
        <v>205</v>
      </c>
      <c r="K11" s="167" t="s">
        <v>206</v>
      </c>
      <c r="L11" s="167" t="s">
        <v>207</v>
      </c>
      <c r="M11" s="169" t="s">
        <v>425</v>
      </c>
      <c r="N11" s="170" t="s">
        <v>208</v>
      </c>
      <c r="O11" s="171" t="s">
        <v>209</v>
      </c>
      <c r="P11" s="172" t="s">
        <v>210</v>
      </c>
      <c r="Q11" s="173" t="s">
        <v>208</v>
      </c>
      <c r="R11" s="174" t="s">
        <v>209</v>
      </c>
      <c r="S11" s="175" t="s">
        <v>210</v>
      </c>
      <c r="T11" s="176" t="s">
        <v>211</v>
      </c>
      <c r="U11" s="177" t="s">
        <v>212</v>
      </c>
      <c r="V11" s="178" t="s">
        <v>35</v>
      </c>
      <c r="W11" s="178" t="s">
        <v>213</v>
      </c>
      <c r="X11" s="179" t="s">
        <v>214</v>
      </c>
      <c r="Y11" s="179" t="s">
        <v>215</v>
      </c>
    </row>
    <row r="12" spans="1:25" ht="8.4499999999999993" customHeight="1" x14ac:dyDescent="0.2">
      <c r="A12" s="149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/>
    </row>
    <row r="13" spans="1:25" x14ac:dyDescent="0.2">
      <c r="A13" s="149">
        <v>1</v>
      </c>
      <c r="B13" s="183">
        <v>1</v>
      </c>
      <c r="C13" s="240" t="s">
        <v>495</v>
      </c>
      <c r="D13" s="325" t="s">
        <v>547</v>
      </c>
      <c r="E13" s="326" t="s">
        <v>548</v>
      </c>
      <c r="F13" s="327" t="s">
        <v>549</v>
      </c>
      <c r="G13" s="326" t="s">
        <v>178</v>
      </c>
      <c r="H13" s="328">
        <v>2.67</v>
      </c>
      <c r="I13" s="329" t="s">
        <v>151</v>
      </c>
      <c r="J13" s="329"/>
      <c r="K13" s="329"/>
      <c r="L13" s="329"/>
      <c r="M13" s="283">
        <f>(I13*$M$9*12)+(K13*12)+L13</f>
        <v>249.99999999999994</v>
      </c>
      <c r="N13" s="256">
        <f t="shared" ref="N13" si="0">(H13*M13)/12</f>
        <v>55.624999999999993</v>
      </c>
      <c r="O13" s="321">
        <v>100</v>
      </c>
      <c r="P13" s="257">
        <f t="shared" ref="P13" si="1">N13/O13</f>
        <v>0.55624999999999991</v>
      </c>
      <c r="Q13" s="280"/>
      <c r="R13" s="371"/>
      <c r="S13" s="254"/>
      <c r="T13" s="253">
        <f t="shared" ref="T13" si="2">H13/O13*$O$7</f>
        <v>0.41852249999999996</v>
      </c>
      <c r="U13" s="281">
        <f>IF(VLOOKUP($G13,'KALK_grund__GR-_LOS_3'!$B$9:$C$19,1)=$G13,VLOOKUP($G13,'KALK_grund__GR-_LOS_3'!$B$9:$C$19,2),0)</f>
        <v>30</v>
      </c>
      <c r="V13" s="257">
        <f>H13/U13</f>
        <v>8.8999999999999996E-2</v>
      </c>
      <c r="W13" s="258">
        <f>V13*$W$7</f>
        <v>1.335</v>
      </c>
      <c r="X13" s="271" t="s">
        <v>867</v>
      </c>
      <c r="Y13" s="314"/>
    </row>
    <row r="14" spans="1:25" x14ac:dyDescent="0.2">
      <c r="A14" s="149">
        <v>1</v>
      </c>
      <c r="B14" s="183">
        <v>2</v>
      </c>
      <c r="C14" s="240" t="s">
        <v>495</v>
      </c>
      <c r="D14" s="325" t="s">
        <v>547</v>
      </c>
      <c r="E14" s="326" t="s">
        <v>276</v>
      </c>
      <c r="F14" s="327" t="s">
        <v>550</v>
      </c>
      <c r="G14" s="326" t="s">
        <v>178</v>
      </c>
      <c r="H14" s="328">
        <v>1.0900000000000001</v>
      </c>
      <c r="I14" s="330">
        <v>5</v>
      </c>
      <c r="J14" s="325"/>
      <c r="K14" s="325"/>
      <c r="L14" s="325"/>
      <c r="M14" s="283">
        <f t="shared" ref="M14:M94" si="3">(I14*$M$9*12)+(K14*12)+L14</f>
        <v>249.99999999999994</v>
      </c>
      <c r="N14" s="256">
        <f t="shared" ref="N14:N94" si="4">(H14*M14)/12</f>
        <v>22.708333333333329</v>
      </c>
      <c r="O14" s="321">
        <v>100</v>
      </c>
      <c r="P14" s="257">
        <f t="shared" ref="P14:P94" si="5">N14/O14</f>
        <v>0.22708333333333328</v>
      </c>
      <c r="Q14" s="280"/>
      <c r="R14" s="323"/>
      <c r="S14" s="254"/>
      <c r="T14" s="253">
        <f t="shared" ref="T14:T94" si="6">H14/O14*$O$7</f>
        <v>0.1708575</v>
      </c>
      <c r="U14" s="281">
        <f>IF(VLOOKUP($G14,'KALK_grund__GR-_LOS_3'!$B$9:$C$19,1)=$G14,VLOOKUP($G14,'KALK_grund__GR-_LOS_3'!$B$9:$C$19,2),0)</f>
        <v>30</v>
      </c>
      <c r="V14" s="257">
        <f t="shared" ref="V14:V94" si="7">H14/U14</f>
        <v>3.6333333333333336E-2</v>
      </c>
      <c r="W14" s="258">
        <f t="shared" ref="W14:W94" si="8">V14*$W$7</f>
        <v>0.54500000000000004</v>
      </c>
      <c r="X14" s="271" t="s">
        <v>867</v>
      </c>
      <c r="Y14" s="314"/>
    </row>
    <row r="15" spans="1:25" x14ac:dyDescent="0.2">
      <c r="A15" s="149">
        <v>1</v>
      </c>
      <c r="B15" s="183">
        <v>3</v>
      </c>
      <c r="C15" s="240" t="s">
        <v>495</v>
      </c>
      <c r="D15" s="325" t="s">
        <v>547</v>
      </c>
      <c r="E15" s="326" t="s">
        <v>551</v>
      </c>
      <c r="F15" s="331" t="s">
        <v>552</v>
      </c>
      <c r="G15" s="326" t="s">
        <v>178</v>
      </c>
      <c r="H15" s="328">
        <v>1.54</v>
      </c>
      <c r="I15" s="330">
        <v>5</v>
      </c>
      <c r="J15" s="325"/>
      <c r="K15" s="325"/>
      <c r="L15" s="325"/>
      <c r="M15" s="283">
        <f t="shared" si="3"/>
        <v>249.99999999999994</v>
      </c>
      <c r="N15" s="256">
        <f t="shared" si="4"/>
        <v>32.083333333333329</v>
      </c>
      <c r="O15" s="321">
        <v>100</v>
      </c>
      <c r="P15" s="257">
        <f t="shared" si="5"/>
        <v>0.3208333333333333</v>
      </c>
      <c r="Q15" s="280"/>
      <c r="R15" s="371"/>
      <c r="S15" s="254"/>
      <c r="T15" s="253">
        <f t="shared" si="6"/>
        <v>0.24139500000000003</v>
      </c>
      <c r="U15" s="281">
        <f>IF(VLOOKUP($G15,'KALK_grund__GR-_LOS_3'!$B$9:$C$19,1)=$G15,VLOOKUP($G15,'KALK_grund__GR-_LOS_3'!$B$9:$C$19,2),0)</f>
        <v>30</v>
      </c>
      <c r="V15" s="257">
        <f t="shared" si="7"/>
        <v>5.1333333333333335E-2</v>
      </c>
      <c r="W15" s="258">
        <f t="shared" si="8"/>
        <v>0.77</v>
      </c>
      <c r="X15" s="271" t="s">
        <v>867</v>
      </c>
      <c r="Y15" s="314"/>
    </row>
    <row r="16" spans="1:25" x14ac:dyDescent="0.2">
      <c r="A16" s="149">
        <v>1</v>
      </c>
      <c r="B16" s="183">
        <v>4</v>
      </c>
      <c r="C16" s="240" t="s">
        <v>495</v>
      </c>
      <c r="D16" s="325" t="s">
        <v>547</v>
      </c>
      <c r="E16" s="326" t="s">
        <v>553</v>
      </c>
      <c r="F16" s="327" t="s">
        <v>271</v>
      </c>
      <c r="G16" s="326" t="s">
        <v>176</v>
      </c>
      <c r="H16" s="328">
        <v>1.54</v>
      </c>
      <c r="I16" s="330">
        <v>5</v>
      </c>
      <c r="J16" s="325"/>
      <c r="K16" s="325"/>
      <c r="L16" s="325"/>
      <c r="M16" s="283">
        <f t="shared" si="3"/>
        <v>249.99999999999994</v>
      </c>
      <c r="N16" s="256">
        <f t="shared" si="4"/>
        <v>32.083333333333329</v>
      </c>
      <c r="O16" s="321">
        <v>100</v>
      </c>
      <c r="P16" s="257">
        <f t="shared" si="5"/>
        <v>0.3208333333333333</v>
      </c>
      <c r="Q16" s="280"/>
      <c r="R16" s="371"/>
      <c r="S16" s="254"/>
      <c r="T16" s="253">
        <f t="shared" si="6"/>
        <v>0.24139500000000003</v>
      </c>
      <c r="U16" s="281">
        <f>IF(VLOOKUP($G16,'KALK_grund__GR-_LOS_3'!$B$9:$C$19,1)=$G16,VLOOKUP($G16,'KALK_grund__GR-_LOS_3'!$B$9:$C$19,2),0)</f>
        <v>30</v>
      </c>
      <c r="V16" s="257">
        <f t="shared" si="7"/>
        <v>5.1333333333333335E-2</v>
      </c>
      <c r="W16" s="258">
        <f t="shared" si="8"/>
        <v>0.77</v>
      </c>
      <c r="X16" s="271" t="s">
        <v>867</v>
      </c>
      <c r="Y16" s="314"/>
    </row>
    <row r="17" spans="1:25" x14ac:dyDescent="0.2">
      <c r="A17" s="149"/>
      <c r="B17" s="183">
        <v>5</v>
      </c>
      <c r="C17" s="240" t="s">
        <v>495</v>
      </c>
      <c r="D17" s="334" t="s">
        <v>981</v>
      </c>
      <c r="E17" s="326" t="s">
        <v>713</v>
      </c>
      <c r="F17" s="327" t="s">
        <v>217</v>
      </c>
      <c r="G17" s="326" t="s">
        <v>172</v>
      </c>
      <c r="H17" s="328">
        <v>128.41999999999999</v>
      </c>
      <c r="I17" s="325"/>
      <c r="J17" s="325"/>
      <c r="K17" s="325"/>
      <c r="L17" s="334" t="s">
        <v>57</v>
      </c>
      <c r="M17" s="283">
        <f t="shared" si="3"/>
        <v>1</v>
      </c>
      <c r="N17" s="256">
        <f t="shared" si="4"/>
        <v>10.701666666666666</v>
      </c>
      <c r="O17" s="321">
        <v>100</v>
      </c>
      <c r="P17" s="257">
        <f t="shared" si="5"/>
        <v>0.10701666666666666</v>
      </c>
      <c r="Q17" s="280"/>
      <c r="R17" s="371"/>
      <c r="S17" s="254"/>
      <c r="T17" s="253">
        <f t="shared" si="6"/>
        <v>20.129834999999996</v>
      </c>
      <c r="U17" s="281">
        <f>IF(VLOOKUP($G17,'KALK_grund__GR-_LOS_3'!$B$9:$C$19,1)=$G17,VLOOKUP($G17,'KALK_grund__GR-_LOS_3'!$B$9:$C$19,2),0)</f>
        <v>30</v>
      </c>
      <c r="V17" s="257">
        <f t="shared" si="7"/>
        <v>4.280666666666666</v>
      </c>
      <c r="W17" s="258">
        <f t="shared" si="8"/>
        <v>64.209999999999994</v>
      </c>
      <c r="X17" s="271" t="s">
        <v>867</v>
      </c>
      <c r="Y17" s="314"/>
    </row>
    <row r="18" spans="1:25" x14ac:dyDescent="0.2">
      <c r="A18" s="149"/>
      <c r="B18" s="183">
        <v>6</v>
      </c>
      <c r="C18" s="240" t="s">
        <v>495</v>
      </c>
      <c r="D18" s="334" t="s">
        <v>981</v>
      </c>
      <c r="E18" s="326" t="s">
        <v>277</v>
      </c>
      <c r="F18" s="327" t="s">
        <v>217</v>
      </c>
      <c r="G18" s="326" t="s">
        <v>172</v>
      </c>
      <c r="H18" s="328">
        <v>4.3600000000000003</v>
      </c>
      <c r="I18" s="325"/>
      <c r="J18" s="325"/>
      <c r="K18" s="325"/>
      <c r="L18" s="334" t="s">
        <v>57</v>
      </c>
      <c r="M18" s="283">
        <f t="shared" si="3"/>
        <v>1</v>
      </c>
      <c r="N18" s="256">
        <f t="shared" si="4"/>
        <v>0.36333333333333334</v>
      </c>
      <c r="O18" s="321">
        <v>100</v>
      </c>
      <c r="P18" s="257">
        <f t="shared" si="5"/>
        <v>3.6333333333333335E-3</v>
      </c>
      <c r="Q18" s="280"/>
      <c r="R18" s="371"/>
      <c r="S18" s="254"/>
      <c r="T18" s="253">
        <f t="shared" si="6"/>
        <v>0.68342999999999998</v>
      </c>
      <c r="U18" s="281">
        <f>IF(VLOOKUP($G18,'KALK_grund__GR-_LOS_3'!$B$9:$C$19,1)=$G18,VLOOKUP($G18,'KALK_grund__GR-_LOS_3'!$B$9:$C$19,2),0)</f>
        <v>30</v>
      </c>
      <c r="V18" s="257">
        <f t="shared" si="7"/>
        <v>0.14533333333333334</v>
      </c>
      <c r="W18" s="258">
        <f t="shared" si="8"/>
        <v>2.1800000000000002</v>
      </c>
      <c r="X18" s="271" t="s">
        <v>867</v>
      </c>
      <c r="Y18" s="314"/>
    </row>
    <row r="19" spans="1:25" x14ac:dyDescent="0.2">
      <c r="A19" s="149"/>
      <c r="B19" s="183">
        <v>7</v>
      </c>
      <c r="C19" s="240" t="s">
        <v>495</v>
      </c>
      <c r="D19" s="334" t="s">
        <v>981</v>
      </c>
      <c r="E19" s="326" t="s">
        <v>498</v>
      </c>
      <c r="F19" s="327" t="s">
        <v>217</v>
      </c>
      <c r="G19" s="326" t="s">
        <v>172</v>
      </c>
      <c r="H19" s="328">
        <v>12.02</v>
      </c>
      <c r="I19" s="325"/>
      <c r="J19" s="325"/>
      <c r="K19" s="325"/>
      <c r="L19" s="334" t="s">
        <v>57</v>
      </c>
      <c r="M19" s="283">
        <f t="shared" si="3"/>
        <v>1</v>
      </c>
      <c r="N19" s="256">
        <f t="shared" si="4"/>
        <v>1.0016666666666667</v>
      </c>
      <c r="O19" s="321">
        <v>100</v>
      </c>
      <c r="P19" s="257">
        <f t="shared" si="5"/>
        <v>1.0016666666666667E-2</v>
      </c>
      <c r="Q19" s="280"/>
      <c r="R19" s="371"/>
      <c r="S19" s="254"/>
      <c r="T19" s="253">
        <f t="shared" si="6"/>
        <v>1.8841350000000001</v>
      </c>
      <c r="U19" s="281">
        <f>IF(VLOOKUP($G19,'KALK_grund__GR-_LOS_3'!$B$9:$C$19,1)=$G19,VLOOKUP($G19,'KALK_grund__GR-_LOS_3'!$B$9:$C$19,2),0)</f>
        <v>30</v>
      </c>
      <c r="V19" s="257">
        <f t="shared" si="7"/>
        <v>0.40066666666666667</v>
      </c>
      <c r="W19" s="258">
        <f t="shared" si="8"/>
        <v>6.01</v>
      </c>
      <c r="X19" s="271" t="s">
        <v>867</v>
      </c>
      <c r="Y19" s="314"/>
    </row>
    <row r="20" spans="1:25" x14ac:dyDescent="0.2">
      <c r="A20" s="149"/>
      <c r="B20" s="183">
        <v>8</v>
      </c>
      <c r="C20" s="240" t="s">
        <v>495</v>
      </c>
      <c r="D20" s="334" t="s">
        <v>982</v>
      </c>
      <c r="E20" s="326" t="s">
        <v>499</v>
      </c>
      <c r="F20" s="327" t="s">
        <v>716</v>
      </c>
      <c r="G20" s="326" t="s">
        <v>558</v>
      </c>
      <c r="H20" s="328">
        <v>11.77</v>
      </c>
      <c r="I20" s="325"/>
      <c r="J20" s="325"/>
      <c r="K20" s="325"/>
      <c r="L20" s="334" t="s">
        <v>57</v>
      </c>
      <c r="M20" s="283">
        <f t="shared" si="3"/>
        <v>1</v>
      </c>
      <c r="N20" s="256">
        <f t="shared" si="4"/>
        <v>0.98083333333333333</v>
      </c>
      <c r="O20" s="321">
        <v>100</v>
      </c>
      <c r="P20" s="257">
        <f t="shared" si="5"/>
        <v>9.8083333333333338E-3</v>
      </c>
      <c r="Q20" s="280"/>
      <c r="R20" s="371"/>
      <c r="S20" s="254"/>
      <c r="T20" s="253">
        <f t="shared" si="6"/>
        <v>1.8449475</v>
      </c>
      <c r="U20" s="281">
        <f>IF(VLOOKUP($G20,'KALK_grund__GR-_LOS_3'!$B$9:$C$19,1)=$G20,VLOOKUP($G20,'KALK_grund__GR-_LOS_3'!$B$9:$C$19,2),0)</f>
        <v>30</v>
      </c>
      <c r="V20" s="257">
        <f t="shared" si="7"/>
        <v>0.39233333333333331</v>
      </c>
      <c r="W20" s="258">
        <f t="shared" si="8"/>
        <v>5.8849999999999998</v>
      </c>
      <c r="X20" s="271" t="s">
        <v>867</v>
      </c>
      <c r="Y20" s="314"/>
    </row>
    <row r="21" spans="1:25" x14ac:dyDescent="0.2">
      <c r="A21" s="149"/>
      <c r="B21" s="183">
        <v>9</v>
      </c>
      <c r="C21" s="240" t="s">
        <v>495</v>
      </c>
      <c r="D21" s="334" t="s">
        <v>982</v>
      </c>
      <c r="E21" s="326" t="s">
        <v>500</v>
      </c>
      <c r="F21" s="327" t="s">
        <v>716</v>
      </c>
      <c r="G21" s="326" t="s">
        <v>173</v>
      </c>
      <c r="H21" s="328">
        <v>3.54</v>
      </c>
      <c r="I21" s="325"/>
      <c r="J21" s="325"/>
      <c r="K21" s="325"/>
      <c r="L21" s="334" t="s">
        <v>57</v>
      </c>
      <c r="M21" s="283">
        <f t="shared" si="3"/>
        <v>1</v>
      </c>
      <c r="N21" s="256">
        <f t="shared" si="4"/>
        <v>0.29499999999999998</v>
      </c>
      <c r="O21" s="321">
        <v>100</v>
      </c>
      <c r="P21" s="257">
        <f t="shared" si="5"/>
        <v>2.9499999999999999E-3</v>
      </c>
      <c r="Q21" s="280"/>
      <c r="R21" s="371"/>
      <c r="S21" s="254"/>
      <c r="T21" s="253">
        <f t="shared" si="6"/>
        <v>0.55489500000000003</v>
      </c>
      <c r="U21" s="281">
        <f>IF(VLOOKUP($G21,'KALK_grund__GR-_LOS_3'!$B$9:$C$19,1)=$G21,VLOOKUP($G21,'KALK_grund__GR-_LOS_3'!$B$9:$C$19,2),0)</f>
        <v>30</v>
      </c>
      <c r="V21" s="257">
        <f t="shared" si="7"/>
        <v>0.11800000000000001</v>
      </c>
      <c r="W21" s="258">
        <f t="shared" si="8"/>
        <v>1.77</v>
      </c>
      <c r="X21" s="271" t="s">
        <v>867</v>
      </c>
      <c r="Y21" s="314"/>
    </row>
    <row r="22" spans="1:25" x14ac:dyDescent="0.2">
      <c r="A22" s="149"/>
      <c r="B22" s="183">
        <v>10</v>
      </c>
      <c r="C22" s="240" t="s">
        <v>495</v>
      </c>
      <c r="D22" s="334" t="s">
        <v>982</v>
      </c>
      <c r="E22" s="326" t="s">
        <v>717</v>
      </c>
      <c r="F22" s="327" t="s">
        <v>716</v>
      </c>
      <c r="G22" s="326" t="s">
        <v>558</v>
      </c>
      <c r="H22" s="328">
        <v>17.73</v>
      </c>
      <c r="I22" s="325"/>
      <c r="J22" s="325"/>
      <c r="K22" s="325"/>
      <c r="L22" s="334" t="s">
        <v>57</v>
      </c>
      <c r="M22" s="283">
        <f t="shared" si="3"/>
        <v>1</v>
      </c>
      <c r="N22" s="256">
        <f t="shared" si="4"/>
        <v>1.4775</v>
      </c>
      <c r="O22" s="321">
        <v>100</v>
      </c>
      <c r="P22" s="257">
        <f t="shared" si="5"/>
        <v>1.4775E-2</v>
      </c>
      <c r="Q22" s="280"/>
      <c r="R22" s="371"/>
      <c r="S22" s="254"/>
      <c r="T22" s="253">
        <f t="shared" si="6"/>
        <v>2.7791775000000003</v>
      </c>
      <c r="U22" s="281">
        <f>IF(VLOOKUP($G22,'KALK_grund__GR-_LOS_3'!$B$9:$C$19,1)=$G22,VLOOKUP($G22,'KALK_grund__GR-_LOS_3'!$B$9:$C$19,2),0)</f>
        <v>30</v>
      </c>
      <c r="V22" s="257">
        <f t="shared" si="7"/>
        <v>0.59099999999999997</v>
      </c>
      <c r="W22" s="258">
        <f t="shared" si="8"/>
        <v>8.8650000000000002</v>
      </c>
      <c r="X22" s="271" t="s">
        <v>867</v>
      </c>
      <c r="Y22" s="314"/>
    </row>
    <row r="23" spans="1:25" x14ac:dyDescent="0.2">
      <c r="A23" s="149"/>
      <c r="B23" s="183">
        <v>11</v>
      </c>
      <c r="C23" s="240" t="s">
        <v>495</v>
      </c>
      <c r="D23" s="334" t="s">
        <v>982</v>
      </c>
      <c r="E23" s="326" t="s">
        <v>718</v>
      </c>
      <c r="F23" s="327" t="s">
        <v>716</v>
      </c>
      <c r="G23" s="326" t="s">
        <v>173</v>
      </c>
      <c r="H23" s="328">
        <v>9.2100000000000009</v>
      </c>
      <c r="I23" s="325"/>
      <c r="J23" s="325"/>
      <c r="K23" s="325"/>
      <c r="L23" s="334" t="s">
        <v>57</v>
      </c>
      <c r="M23" s="283">
        <f t="shared" si="3"/>
        <v>1</v>
      </c>
      <c r="N23" s="256">
        <f t="shared" si="4"/>
        <v>0.76750000000000007</v>
      </c>
      <c r="O23" s="321">
        <v>100</v>
      </c>
      <c r="P23" s="257">
        <f t="shared" si="5"/>
        <v>7.6750000000000004E-3</v>
      </c>
      <c r="Q23" s="280"/>
      <c r="R23" s="371"/>
      <c r="S23" s="254"/>
      <c r="T23" s="253">
        <f t="shared" si="6"/>
        <v>1.4436675000000003</v>
      </c>
      <c r="U23" s="281">
        <f>IF(VLOOKUP($G23,'KALK_grund__GR-_LOS_3'!$B$9:$C$19,1)=$G23,VLOOKUP($G23,'KALK_grund__GR-_LOS_3'!$B$9:$C$19,2),0)</f>
        <v>30</v>
      </c>
      <c r="V23" s="257">
        <f t="shared" si="7"/>
        <v>0.30700000000000005</v>
      </c>
      <c r="W23" s="258">
        <f t="shared" si="8"/>
        <v>4.6050000000000004</v>
      </c>
      <c r="X23" s="271" t="s">
        <v>867</v>
      </c>
      <c r="Y23" s="314"/>
    </row>
    <row r="24" spans="1:25" x14ac:dyDescent="0.2">
      <c r="A24" s="149"/>
      <c r="B24" s="183">
        <v>12</v>
      </c>
      <c r="C24" s="240" t="s">
        <v>495</v>
      </c>
      <c r="D24" s="334" t="s">
        <v>982</v>
      </c>
      <c r="E24" s="326" t="s">
        <v>719</v>
      </c>
      <c r="F24" s="327" t="s">
        <v>716</v>
      </c>
      <c r="G24" s="326" t="s">
        <v>173</v>
      </c>
      <c r="H24" s="328">
        <v>12.29</v>
      </c>
      <c r="I24" s="325"/>
      <c r="J24" s="325"/>
      <c r="K24" s="325"/>
      <c r="L24" s="334" t="s">
        <v>57</v>
      </c>
      <c r="M24" s="283">
        <f t="shared" si="3"/>
        <v>1</v>
      </c>
      <c r="N24" s="256">
        <f t="shared" si="4"/>
        <v>1.0241666666666667</v>
      </c>
      <c r="O24" s="321">
        <v>100</v>
      </c>
      <c r="P24" s="257">
        <f t="shared" si="5"/>
        <v>1.0241666666666666E-2</v>
      </c>
      <c r="Q24" s="280"/>
      <c r="R24" s="371"/>
      <c r="S24" s="254"/>
      <c r="T24" s="253">
        <f t="shared" si="6"/>
        <v>1.9264574999999999</v>
      </c>
      <c r="U24" s="281">
        <f>IF(VLOOKUP($G24,'KALK_grund__GR-_LOS_3'!$B$9:$C$19,1)=$G24,VLOOKUP($G24,'KALK_grund__GR-_LOS_3'!$B$9:$C$19,2),0)</f>
        <v>30</v>
      </c>
      <c r="V24" s="257">
        <f t="shared" si="7"/>
        <v>0.40966666666666662</v>
      </c>
      <c r="W24" s="258">
        <f t="shared" si="8"/>
        <v>6.1449999999999996</v>
      </c>
      <c r="X24" s="271" t="s">
        <v>867</v>
      </c>
      <c r="Y24" s="314"/>
    </row>
    <row r="25" spans="1:25" x14ac:dyDescent="0.2">
      <c r="A25" s="149"/>
      <c r="B25" s="183">
        <v>13</v>
      </c>
      <c r="C25" s="240" t="s">
        <v>495</v>
      </c>
      <c r="D25" s="334" t="s">
        <v>981</v>
      </c>
      <c r="E25" s="326" t="s">
        <v>720</v>
      </c>
      <c r="F25" s="327" t="s">
        <v>217</v>
      </c>
      <c r="G25" s="326" t="s">
        <v>172</v>
      </c>
      <c r="H25" s="328">
        <v>4.6399999999999997</v>
      </c>
      <c r="I25" s="325"/>
      <c r="J25" s="325"/>
      <c r="K25" s="325"/>
      <c r="L25" s="334" t="s">
        <v>57</v>
      </c>
      <c r="M25" s="283">
        <f t="shared" si="3"/>
        <v>1</v>
      </c>
      <c r="N25" s="256">
        <f t="shared" si="4"/>
        <v>0.38666666666666666</v>
      </c>
      <c r="O25" s="321">
        <v>100</v>
      </c>
      <c r="P25" s="257">
        <f t="shared" si="5"/>
        <v>3.8666666666666667E-3</v>
      </c>
      <c r="Q25" s="280"/>
      <c r="R25" s="371"/>
      <c r="S25" s="254"/>
      <c r="T25" s="253">
        <f t="shared" si="6"/>
        <v>0.72731999999999997</v>
      </c>
      <c r="U25" s="281">
        <f>IF(VLOOKUP($G25,'KALK_grund__GR-_LOS_3'!$B$9:$C$19,1)=$G25,VLOOKUP($G25,'KALK_grund__GR-_LOS_3'!$B$9:$C$19,2),0)</f>
        <v>30</v>
      </c>
      <c r="V25" s="257">
        <f t="shared" si="7"/>
        <v>0.15466666666666665</v>
      </c>
      <c r="W25" s="258">
        <f t="shared" si="8"/>
        <v>2.3199999999999998</v>
      </c>
      <c r="X25" s="271" t="s">
        <v>867</v>
      </c>
      <c r="Y25" s="314"/>
    </row>
    <row r="26" spans="1:25" x14ac:dyDescent="0.2">
      <c r="A26" s="149"/>
      <c r="B26" s="183">
        <v>14</v>
      </c>
      <c r="C26" s="240" t="s">
        <v>495</v>
      </c>
      <c r="D26" s="334" t="s">
        <v>538</v>
      </c>
      <c r="E26" s="326" t="s">
        <v>827</v>
      </c>
      <c r="F26" s="327" t="s">
        <v>716</v>
      </c>
      <c r="G26" s="326" t="s">
        <v>558</v>
      </c>
      <c r="H26" s="328">
        <v>17.23</v>
      </c>
      <c r="I26" s="325"/>
      <c r="J26" s="325"/>
      <c r="K26" s="325"/>
      <c r="L26" s="334" t="s">
        <v>57</v>
      </c>
      <c r="M26" s="283">
        <f t="shared" si="3"/>
        <v>1</v>
      </c>
      <c r="N26" s="256">
        <f t="shared" si="4"/>
        <v>1.4358333333333333</v>
      </c>
      <c r="O26" s="321">
        <v>100</v>
      </c>
      <c r="P26" s="257">
        <f t="shared" si="5"/>
        <v>1.4358333333333332E-2</v>
      </c>
      <c r="Q26" s="280"/>
      <c r="R26" s="371"/>
      <c r="S26" s="254"/>
      <c r="T26" s="253">
        <f t="shared" si="6"/>
        <v>2.7008025000000004</v>
      </c>
      <c r="U26" s="281">
        <f>IF(VLOOKUP($G26,'KALK_grund__GR-_LOS_3'!$B$9:$C$19,1)=$G26,VLOOKUP($G26,'KALK_grund__GR-_LOS_3'!$B$9:$C$19,2),0)</f>
        <v>30</v>
      </c>
      <c r="V26" s="257">
        <f t="shared" si="7"/>
        <v>0.57433333333333336</v>
      </c>
      <c r="W26" s="258">
        <f t="shared" si="8"/>
        <v>8.6150000000000002</v>
      </c>
      <c r="X26" s="271" t="s">
        <v>867</v>
      </c>
      <c r="Y26" s="314"/>
    </row>
    <row r="27" spans="1:25" x14ac:dyDescent="0.2">
      <c r="A27" s="149"/>
      <c r="B27" s="183">
        <v>15</v>
      </c>
      <c r="C27" s="240" t="s">
        <v>495</v>
      </c>
      <c r="D27" s="334" t="s">
        <v>981</v>
      </c>
      <c r="E27" s="326" t="s">
        <v>721</v>
      </c>
      <c r="F27" s="327" t="s">
        <v>217</v>
      </c>
      <c r="G27" s="326" t="s">
        <v>172</v>
      </c>
      <c r="H27" s="328">
        <v>5.16</v>
      </c>
      <c r="I27" s="325"/>
      <c r="J27" s="325"/>
      <c r="K27" s="325"/>
      <c r="L27" s="334" t="s">
        <v>57</v>
      </c>
      <c r="M27" s="283">
        <f t="shared" si="3"/>
        <v>1</v>
      </c>
      <c r="N27" s="256">
        <f t="shared" si="4"/>
        <v>0.43</v>
      </c>
      <c r="O27" s="321">
        <v>100</v>
      </c>
      <c r="P27" s="257">
        <f t="shared" si="5"/>
        <v>4.3E-3</v>
      </c>
      <c r="Q27" s="280"/>
      <c r="R27" s="371"/>
      <c r="S27" s="254"/>
      <c r="T27" s="253">
        <f t="shared" si="6"/>
        <v>0.80883000000000005</v>
      </c>
      <c r="U27" s="281">
        <f>IF(VLOOKUP($G27,'KALK_grund__GR-_LOS_3'!$B$9:$C$19,1)=$G27,VLOOKUP($G27,'KALK_grund__GR-_LOS_3'!$B$9:$C$19,2),0)</f>
        <v>30</v>
      </c>
      <c r="V27" s="257">
        <f t="shared" si="7"/>
        <v>0.17200000000000001</v>
      </c>
      <c r="W27" s="258">
        <f t="shared" si="8"/>
        <v>2.58</v>
      </c>
      <c r="X27" s="271" t="s">
        <v>867</v>
      </c>
      <c r="Y27" s="314"/>
    </row>
    <row r="28" spans="1:25" x14ac:dyDescent="0.2">
      <c r="A28" s="149"/>
      <c r="B28" s="183">
        <v>16</v>
      </c>
      <c r="C28" s="240" t="s">
        <v>495</v>
      </c>
      <c r="D28" s="334" t="s">
        <v>982</v>
      </c>
      <c r="E28" s="326" t="s">
        <v>722</v>
      </c>
      <c r="F28" s="327" t="s">
        <v>716</v>
      </c>
      <c r="G28" s="326" t="s">
        <v>172</v>
      </c>
      <c r="H28" s="328">
        <v>16.87</v>
      </c>
      <c r="I28" s="325"/>
      <c r="J28" s="325"/>
      <c r="K28" s="325"/>
      <c r="L28" s="334" t="s">
        <v>57</v>
      </c>
      <c r="M28" s="283">
        <f t="shared" si="3"/>
        <v>1</v>
      </c>
      <c r="N28" s="256">
        <f t="shared" si="4"/>
        <v>1.4058333333333335</v>
      </c>
      <c r="O28" s="321">
        <v>100</v>
      </c>
      <c r="P28" s="257">
        <f t="shared" si="5"/>
        <v>1.4058333333333334E-2</v>
      </c>
      <c r="Q28" s="280"/>
      <c r="R28" s="371"/>
      <c r="S28" s="254"/>
      <c r="T28" s="253">
        <f t="shared" si="6"/>
        <v>2.6443725000000002</v>
      </c>
      <c r="U28" s="281">
        <f>IF(VLOOKUP($G28,'KALK_grund__GR-_LOS_3'!$B$9:$C$19,1)=$G28,VLOOKUP($G28,'KALK_grund__GR-_LOS_3'!$B$9:$C$19,2),0)</f>
        <v>30</v>
      </c>
      <c r="V28" s="257">
        <f t="shared" si="7"/>
        <v>0.56233333333333335</v>
      </c>
      <c r="W28" s="258">
        <f t="shared" si="8"/>
        <v>8.4350000000000005</v>
      </c>
      <c r="X28" s="271" t="s">
        <v>867</v>
      </c>
      <c r="Y28" s="314"/>
    </row>
    <row r="29" spans="1:25" x14ac:dyDescent="0.2">
      <c r="A29" s="149"/>
      <c r="B29" s="183">
        <f>B28+1</f>
        <v>17</v>
      </c>
      <c r="C29" s="240" t="s">
        <v>495</v>
      </c>
      <c r="D29" s="334" t="s">
        <v>850</v>
      </c>
      <c r="E29" s="326" t="s">
        <v>963</v>
      </c>
      <c r="F29" s="327" t="s">
        <v>267</v>
      </c>
      <c r="G29" s="401" t="s">
        <v>172</v>
      </c>
      <c r="H29" s="328">
        <v>55.167435456072596</v>
      </c>
      <c r="I29" s="325"/>
      <c r="J29" s="325"/>
      <c r="K29" s="325"/>
      <c r="L29" s="334" t="s">
        <v>57</v>
      </c>
      <c r="M29" s="283">
        <f t="shared" si="3"/>
        <v>1</v>
      </c>
      <c r="N29" s="256">
        <f t="shared" si="4"/>
        <v>4.5972862880060497</v>
      </c>
      <c r="O29" s="321">
        <v>100</v>
      </c>
      <c r="P29" s="257">
        <f t="shared" si="5"/>
        <v>4.59728628800605E-2</v>
      </c>
      <c r="Q29" s="280"/>
      <c r="R29" s="371"/>
      <c r="S29" s="254"/>
      <c r="T29" s="253">
        <f t="shared" si="6"/>
        <v>8.6474955077393805</v>
      </c>
      <c r="U29" s="281">
        <f>IF(VLOOKUP($G29,'KALK_grund__GR-_LOS_3'!$B$9:$C$19,1)=$G29,VLOOKUP($G29,'KALK_grund__GR-_LOS_3'!$B$9:$C$19,2),0)</f>
        <v>30</v>
      </c>
      <c r="V29" s="257">
        <f t="shared" ref="V29:V43" si="9">H29/U29</f>
        <v>1.8389145152024198</v>
      </c>
      <c r="W29" s="258">
        <f t="shared" ref="W29:W43" si="10">V29*$W$7</f>
        <v>27.583717728036298</v>
      </c>
      <c r="X29" s="271" t="s">
        <v>867</v>
      </c>
      <c r="Y29" s="314"/>
    </row>
    <row r="30" spans="1:25" x14ac:dyDescent="0.2">
      <c r="A30" s="149"/>
      <c r="B30" s="183">
        <f t="shared" ref="B30:B52" si="11">B29+1</f>
        <v>18</v>
      </c>
      <c r="C30" s="240" t="s">
        <v>495</v>
      </c>
      <c r="D30" s="334" t="s">
        <v>850</v>
      </c>
      <c r="E30" s="326" t="s">
        <v>964</v>
      </c>
      <c r="F30" s="327" t="s">
        <v>243</v>
      </c>
      <c r="G30" s="401" t="s">
        <v>172</v>
      </c>
      <c r="H30" s="328">
        <v>51.10133576999953</v>
      </c>
      <c r="I30" s="325"/>
      <c r="J30" s="325"/>
      <c r="K30" s="325"/>
      <c r="L30" s="334" t="s">
        <v>57</v>
      </c>
      <c r="M30" s="283">
        <f t="shared" si="3"/>
        <v>1</v>
      </c>
      <c r="N30" s="256">
        <f t="shared" si="4"/>
        <v>4.2584446474999611</v>
      </c>
      <c r="O30" s="321">
        <v>100</v>
      </c>
      <c r="P30" s="257">
        <f t="shared" si="5"/>
        <v>4.2584446474999614E-2</v>
      </c>
      <c r="Q30" s="280"/>
      <c r="R30" s="371"/>
      <c r="S30" s="254"/>
      <c r="T30" s="253">
        <f t="shared" si="6"/>
        <v>8.0101343819474273</v>
      </c>
      <c r="U30" s="281">
        <f>IF(VLOOKUP($G30,'KALK_grund__GR-_LOS_3'!$B$9:$C$19,1)=$G30,VLOOKUP($G30,'KALK_grund__GR-_LOS_3'!$B$9:$C$19,2),0)</f>
        <v>30</v>
      </c>
      <c r="V30" s="257">
        <f t="shared" si="9"/>
        <v>1.7033778589999844</v>
      </c>
      <c r="W30" s="258">
        <f t="shared" si="10"/>
        <v>25.550667884999765</v>
      </c>
      <c r="X30" s="271" t="s">
        <v>867</v>
      </c>
      <c r="Y30" s="314"/>
    </row>
    <row r="31" spans="1:25" x14ac:dyDescent="0.2">
      <c r="A31" s="149"/>
      <c r="B31" s="183">
        <f t="shared" si="11"/>
        <v>19</v>
      </c>
      <c r="C31" s="240" t="s">
        <v>495</v>
      </c>
      <c r="D31" s="334" t="s">
        <v>850</v>
      </c>
      <c r="E31" s="326" t="s">
        <v>965</v>
      </c>
      <c r="F31" s="327" t="s">
        <v>243</v>
      </c>
      <c r="G31" s="401" t="s">
        <v>172</v>
      </c>
      <c r="H31" s="328">
        <v>41.621599999999361</v>
      </c>
      <c r="I31" s="325"/>
      <c r="J31" s="325"/>
      <c r="K31" s="325"/>
      <c r="L31" s="334" t="s">
        <v>57</v>
      </c>
      <c r="M31" s="283">
        <f t="shared" si="3"/>
        <v>1</v>
      </c>
      <c r="N31" s="256">
        <f t="shared" si="4"/>
        <v>3.4684666666666133</v>
      </c>
      <c r="O31" s="321">
        <v>100</v>
      </c>
      <c r="P31" s="257">
        <f t="shared" si="5"/>
        <v>3.4684666666666135E-2</v>
      </c>
      <c r="Q31" s="280"/>
      <c r="R31" s="371"/>
      <c r="S31" s="254"/>
      <c r="T31" s="253">
        <f t="shared" si="6"/>
        <v>6.5241857999999002</v>
      </c>
      <c r="U31" s="281">
        <f>IF(VLOOKUP($G31,'KALK_grund__GR-_LOS_3'!$B$9:$C$19,1)=$G31,VLOOKUP($G31,'KALK_grund__GR-_LOS_3'!$B$9:$C$19,2),0)</f>
        <v>30</v>
      </c>
      <c r="V31" s="257">
        <f t="shared" si="9"/>
        <v>1.3873866666666455</v>
      </c>
      <c r="W31" s="258">
        <f t="shared" si="10"/>
        <v>20.810799999999681</v>
      </c>
      <c r="X31" s="271" t="s">
        <v>867</v>
      </c>
      <c r="Y31" s="314"/>
    </row>
    <row r="32" spans="1:25" x14ac:dyDescent="0.2">
      <c r="A32" s="149"/>
      <c r="B32" s="183">
        <f t="shared" si="11"/>
        <v>20</v>
      </c>
      <c r="C32" s="240" t="s">
        <v>495</v>
      </c>
      <c r="D32" s="334" t="s">
        <v>850</v>
      </c>
      <c r="E32" s="326" t="s">
        <v>965</v>
      </c>
      <c r="F32" s="327" t="s">
        <v>243</v>
      </c>
      <c r="G32" s="401" t="s">
        <v>172</v>
      </c>
      <c r="H32" s="328">
        <v>28.327199999999966</v>
      </c>
      <c r="I32" s="325"/>
      <c r="J32" s="325"/>
      <c r="K32" s="325"/>
      <c r="L32" s="334" t="s">
        <v>57</v>
      </c>
      <c r="M32" s="283">
        <f t="shared" si="3"/>
        <v>1</v>
      </c>
      <c r="N32" s="256">
        <f t="shared" si="4"/>
        <v>2.3605999999999971</v>
      </c>
      <c r="O32" s="321">
        <v>100</v>
      </c>
      <c r="P32" s="257">
        <f t="shared" si="5"/>
        <v>2.3605999999999971E-2</v>
      </c>
      <c r="Q32" s="280"/>
      <c r="R32" s="371"/>
      <c r="S32" s="254"/>
      <c r="T32" s="253">
        <f t="shared" si="6"/>
        <v>4.4402885999999944</v>
      </c>
      <c r="U32" s="281">
        <f>IF(VLOOKUP($G32,'KALK_grund__GR-_LOS_3'!$B$9:$C$19,1)=$G32,VLOOKUP($G32,'KALK_grund__GR-_LOS_3'!$B$9:$C$19,2),0)</f>
        <v>30</v>
      </c>
      <c r="V32" s="257">
        <f t="shared" si="9"/>
        <v>0.94423999999999886</v>
      </c>
      <c r="W32" s="258">
        <f t="shared" si="10"/>
        <v>14.163599999999983</v>
      </c>
      <c r="X32" s="271" t="s">
        <v>867</v>
      </c>
      <c r="Y32" s="314"/>
    </row>
    <row r="33" spans="1:25" x14ac:dyDescent="0.2">
      <c r="A33" s="149"/>
      <c r="B33" s="183">
        <f t="shared" si="11"/>
        <v>21</v>
      </c>
      <c r="C33" s="240" t="s">
        <v>495</v>
      </c>
      <c r="D33" s="334" t="s">
        <v>982</v>
      </c>
      <c r="E33" s="326" t="s">
        <v>966</v>
      </c>
      <c r="F33" s="327" t="s">
        <v>967</v>
      </c>
      <c r="G33" s="401" t="s">
        <v>172</v>
      </c>
      <c r="H33" s="328">
        <v>2.51160000000006</v>
      </c>
      <c r="I33" s="325"/>
      <c r="J33" s="325"/>
      <c r="K33" s="325"/>
      <c r="L33" s="334" t="s">
        <v>57</v>
      </c>
      <c r="M33" s="283">
        <f t="shared" si="3"/>
        <v>1</v>
      </c>
      <c r="N33" s="256">
        <f t="shared" si="4"/>
        <v>0.20930000000000501</v>
      </c>
      <c r="O33" s="321">
        <v>100</v>
      </c>
      <c r="P33" s="257">
        <f t="shared" si="5"/>
        <v>2.0930000000000501E-3</v>
      </c>
      <c r="Q33" s="280"/>
      <c r="R33" s="371"/>
      <c r="S33" s="254"/>
      <c r="T33" s="253">
        <f t="shared" si="6"/>
        <v>0.39369330000000941</v>
      </c>
      <c r="U33" s="281">
        <f>IF(VLOOKUP($G33,'KALK_grund__GR-_LOS_3'!$B$9:$C$19,1)=$G33,VLOOKUP($G33,'KALK_grund__GR-_LOS_3'!$B$9:$C$19,2),0)</f>
        <v>30</v>
      </c>
      <c r="V33" s="257">
        <f t="shared" si="9"/>
        <v>8.3720000000002001E-2</v>
      </c>
      <c r="W33" s="258">
        <f t="shared" si="10"/>
        <v>1.25580000000003</v>
      </c>
      <c r="X33" s="271" t="s">
        <v>867</v>
      </c>
      <c r="Y33" s="314"/>
    </row>
    <row r="34" spans="1:25" x14ac:dyDescent="0.2">
      <c r="A34" s="149"/>
      <c r="B34" s="183">
        <f t="shared" si="11"/>
        <v>22</v>
      </c>
      <c r="C34" s="240" t="s">
        <v>495</v>
      </c>
      <c r="D34" s="334" t="s">
        <v>850</v>
      </c>
      <c r="E34" s="326" t="s">
        <v>968</v>
      </c>
      <c r="F34" s="327" t="s">
        <v>362</v>
      </c>
      <c r="G34" s="401" t="s">
        <v>172</v>
      </c>
      <c r="H34" s="328">
        <v>15.05860000000002</v>
      </c>
      <c r="I34" s="325"/>
      <c r="J34" s="325"/>
      <c r="K34" s="325"/>
      <c r="L34" s="334" t="s">
        <v>57</v>
      </c>
      <c r="M34" s="283">
        <f t="shared" si="3"/>
        <v>1</v>
      </c>
      <c r="N34" s="256">
        <f t="shared" si="4"/>
        <v>1.2548833333333349</v>
      </c>
      <c r="O34" s="321">
        <v>100</v>
      </c>
      <c r="P34" s="257">
        <f t="shared" si="5"/>
        <v>1.2548833333333349E-2</v>
      </c>
      <c r="Q34" s="280"/>
      <c r="R34" s="371"/>
      <c r="S34" s="254"/>
      <c r="T34" s="253">
        <f t="shared" si="6"/>
        <v>2.3604355500000032</v>
      </c>
      <c r="U34" s="281">
        <f>IF(VLOOKUP($G34,'KALK_grund__GR-_LOS_3'!$B$9:$C$19,1)=$G34,VLOOKUP($G34,'KALK_grund__GR-_LOS_3'!$B$9:$C$19,2),0)</f>
        <v>30</v>
      </c>
      <c r="V34" s="257">
        <f t="shared" si="9"/>
        <v>0.50195333333333403</v>
      </c>
      <c r="W34" s="258">
        <f t="shared" si="10"/>
        <v>7.5293000000000108</v>
      </c>
      <c r="X34" s="271" t="s">
        <v>867</v>
      </c>
      <c r="Y34" s="314"/>
    </row>
    <row r="35" spans="1:25" x14ac:dyDescent="0.2">
      <c r="A35" s="149"/>
      <c r="B35" s="183">
        <f t="shared" si="11"/>
        <v>23</v>
      </c>
      <c r="C35" s="240" t="s">
        <v>495</v>
      </c>
      <c r="D35" s="334" t="s">
        <v>850</v>
      </c>
      <c r="E35" s="326" t="s">
        <v>969</v>
      </c>
      <c r="F35" s="327" t="s">
        <v>362</v>
      </c>
      <c r="G35" s="401" t="s">
        <v>172</v>
      </c>
      <c r="H35" s="328">
        <v>33.260499999998842</v>
      </c>
      <c r="I35" s="325"/>
      <c r="J35" s="325"/>
      <c r="K35" s="325"/>
      <c r="L35" s="334" t="s">
        <v>57</v>
      </c>
      <c r="M35" s="283">
        <f t="shared" si="3"/>
        <v>1</v>
      </c>
      <c r="N35" s="256">
        <f t="shared" si="4"/>
        <v>2.7717083333332369</v>
      </c>
      <c r="O35" s="321">
        <v>100</v>
      </c>
      <c r="P35" s="257">
        <f t="shared" si="5"/>
        <v>2.7717083333332369E-2</v>
      </c>
      <c r="Q35" s="280"/>
      <c r="R35" s="371"/>
      <c r="S35" s="254"/>
      <c r="T35" s="253">
        <f t="shared" si="6"/>
        <v>5.2135833749998186</v>
      </c>
      <c r="U35" s="281">
        <f>IF(VLOOKUP($G35,'KALK_grund__GR-_LOS_3'!$B$9:$C$19,1)=$G35,VLOOKUP($G35,'KALK_grund__GR-_LOS_3'!$B$9:$C$19,2),0)</f>
        <v>30</v>
      </c>
      <c r="V35" s="257">
        <f t="shared" si="9"/>
        <v>1.1086833333332948</v>
      </c>
      <c r="W35" s="258">
        <f t="shared" si="10"/>
        <v>16.630249999999421</v>
      </c>
      <c r="X35" s="271" t="s">
        <v>867</v>
      </c>
      <c r="Y35" s="314"/>
    </row>
    <row r="36" spans="1:25" x14ac:dyDescent="0.2">
      <c r="A36" s="149"/>
      <c r="B36" s="183">
        <f t="shared" si="11"/>
        <v>24</v>
      </c>
      <c r="C36" s="240" t="s">
        <v>495</v>
      </c>
      <c r="D36" s="334" t="s">
        <v>850</v>
      </c>
      <c r="E36" s="326" t="s">
        <v>970</v>
      </c>
      <c r="F36" s="327" t="s">
        <v>971</v>
      </c>
      <c r="G36" s="401" t="s">
        <v>172</v>
      </c>
      <c r="H36" s="328">
        <v>13.377299999999058</v>
      </c>
      <c r="I36" s="325"/>
      <c r="J36" s="325"/>
      <c r="K36" s="325"/>
      <c r="L36" s="334" t="s">
        <v>57</v>
      </c>
      <c r="M36" s="283">
        <f t="shared" si="3"/>
        <v>1</v>
      </c>
      <c r="N36" s="256">
        <f t="shared" si="4"/>
        <v>1.1147749999999215</v>
      </c>
      <c r="O36" s="321">
        <v>100</v>
      </c>
      <c r="P36" s="257">
        <f t="shared" si="5"/>
        <v>1.1147749999999214E-2</v>
      </c>
      <c r="Q36" s="280"/>
      <c r="R36" s="371"/>
      <c r="S36" s="254"/>
      <c r="T36" s="253">
        <f t="shared" si="6"/>
        <v>2.0968917749998526</v>
      </c>
      <c r="U36" s="281">
        <f>IF(VLOOKUP($G36,'KALK_grund__GR-_LOS_3'!$B$9:$C$19,1)=$G36,VLOOKUP($G36,'KALK_grund__GR-_LOS_3'!$B$9:$C$19,2),0)</f>
        <v>30</v>
      </c>
      <c r="V36" s="257">
        <f t="shared" si="9"/>
        <v>0.44590999999996861</v>
      </c>
      <c r="W36" s="258">
        <f t="shared" si="10"/>
        <v>6.6886499999995292</v>
      </c>
      <c r="X36" s="271" t="s">
        <v>867</v>
      </c>
      <c r="Y36" s="314"/>
    </row>
    <row r="37" spans="1:25" x14ac:dyDescent="0.2">
      <c r="A37" s="149"/>
      <c r="B37" s="183">
        <f t="shared" si="11"/>
        <v>25</v>
      </c>
      <c r="C37" s="240" t="s">
        <v>495</v>
      </c>
      <c r="D37" s="334" t="s">
        <v>850</v>
      </c>
      <c r="E37" s="326" t="s">
        <v>972</v>
      </c>
      <c r="F37" s="327" t="s">
        <v>973</v>
      </c>
      <c r="G37" s="401" t="s">
        <v>172</v>
      </c>
      <c r="H37" s="328">
        <v>40.185499999999521</v>
      </c>
      <c r="I37" s="325"/>
      <c r="J37" s="325"/>
      <c r="K37" s="325"/>
      <c r="L37" s="334" t="s">
        <v>57</v>
      </c>
      <c r="M37" s="283">
        <f t="shared" si="3"/>
        <v>1</v>
      </c>
      <c r="N37" s="256">
        <f t="shared" si="4"/>
        <v>3.3487916666666266</v>
      </c>
      <c r="O37" s="321">
        <v>100</v>
      </c>
      <c r="P37" s="257">
        <f t="shared" si="5"/>
        <v>3.3487916666666263E-2</v>
      </c>
      <c r="Q37" s="280"/>
      <c r="R37" s="371"/>
      <c r="S37" s="254"/>
      <c r="T37" s="253">
        <f t="shared" si="6"/>
        <v>6.2990771249999247</v>
      </c>
      <c r="U37" s="281">
        <f>IF(VLOOKUP($G37,'KALK_grund__GR-_LOS_3'!$B$9:$C$19,1)=$G37,VLOOKUP($G37,'KALK_grund__GR-_LOS_3'!$B$9:$C$19,2),0)</f>
        <v>30</v>
      </c>
      <c r="V37" s="257">
        <f t="shared" si="9"/>
        <v>1.3395166666666507</v>
      </c>
      <c r="W37" s="258">
        <f t="shared" si="10"/>
        <v>20.092749999999761</v>
      </c>
      <c r="X37" s="271" t="s">
        <v>867</v>
      </c>
      <c r="Y37" s="314"/>
    </row>
    <row r="38" spans="1:25" x14ac:dyDescent="0.2">
      <c r="A38" s="149"/>
      <c r="B38" s="183">
        <f t="shared" si="11"/>
        <v>26</v>
      </c>
      <c r="C38" s="240" t="s">
        <v>495</v>
      </c>
      <c r="D38" s="334" t="s">
        <v>850</v>
      </c>
      <c r="E38" s="326" t="s">
        <v>974</v>
      </c>
      <c r="F38" s="327" t="s">
        <v>362</v>
      </c>
      <c r="G38" s="401" t="s">
        <v>172</v>
      </c>
      <c r="H38" s="328">
        <v>64.887499999999093</v>
      </c>
      <c r="I38" s="325"/>
      <c r="J38" s="325"/>
      <c r="K38" s="325"/>
      <c r="L38" s="334" t="s">
        <v>57</v>
      </c>
      <c r="M38" s="283">
        <f t="shared" si="3"/>
        <v>1</v>
      </c>
      <c r="N38" s="256">
        <f t="shared" si="4"/>
        <v>5.4072916666665911</v>
      </c>
      <c r="O38" s="321">
        <v>100</v>
      </c>
      <c r="P38" s="257">
        <f t="shared" si="5"/>
        <v>5.4072916666665909E-2</v>
      </c>
      <c r="Q38" s="280"/>
      <c r="R38" s="371"/>
      <c r="S38" s="254"/>
      <c r="T38" s="253">
        <f t="shared" si="6"/>
        <v>10.171115624999858</v>
      </c>
      <c r="U38" s="281">
        <f>IF(VLOOKUP($G38,'KALK_grund__GR-_LOS_3'!$B$9:$C$19,1)=$G38,VLOOKUP($G38,'KALK_grund__GR-_LOS_3'!$B$9:$C$19,2),0)</f>
        <v>30</v>
      </c>
      <c r="V38" s="257">
        <f t="shared" si="9"/>
        <v>2.1629166666666366</v>
      </c>
      <c r="W38" s="258">
        <f t="shared" si="10"/>
        <v>32.443749999999547</v>
      </c>
      <c r="X38" s="271" t="s">
        <v>867</v>
      </c>
      <c r="Y38" s="314"/>
    </row>
    <row r="39" spans="1:25" x14ac:dyDescent="0.2">
      <c r="A39" s="149"/>
      <c r="B39" s="183">
        <f t="shared" si="11"/>
        <v>27</v>
      </c>
      <c r="C39" s="240" t="s">
        <v>495</v>
      </c>
      <c r="D39" s="334" t="s">
        <v>850</v>
      </c>
      <c r="E39" s="326" t="s">
        <v>975</v>
      </c>
      <c r="F39" s="327" t="s">
        <v>362</v>
      </c>
      <c r="G39" s="401" t="s">
        <v>172</v>
      </c>
      <c r="H39" s="328">
        <v>27.888299999999504</v>
      </c>
      <c r="I39" s="325"/>
      <c r="J39" s="325"/>
      <c r="K39" s="325"/>
      <c r="L39" s="334" t="s">
        <v>57</v>
      </c>
      <c r="M39" s="283">
        <f t="shared" si="3"/>
        <v>1</v>
      </c>
      <c r="N39" s="256">
        <f t="shared" si="4"/>
        <v>2.3240249999999585</v>
      </c>
      <c r="O39" s="321">
        <v>100</v>
      </c>
      <c r="P39" s="257">
        <f t="shared" si="5"/>
        <v>2.3240249999999584E-2</v>
      </c>
      <c r="Q39" s="280"/>
      <c r="R39" s="371"/>
      <c r="S39" s="254"/>
      <c r="T39" s="253">
        <f t="shared" si="6"/>
        <v>4.3714910249999228</v>
      </c>
      <c r="U39" s="281">
        <f>IF(VLOOKUP($G39,'KALK_grund__GR-_LOS_3'!$B$9:$C$19,1)=$G39,VLOOKUP($G39,'KALK_grund__GR-_LOS_3'!$B$9:$C$19,2),0)</f>
        <v>30</v>
      </c>
      <c r="V39" s="257">
        <f t="shared" si="9"/>
        <v>0.92960999999998351</v>
      </c>
      <c r="W39" s="258">
        <f t="shared" si="10"/>
        <v>13.944149999999752</v>
      </c>
      <c r="X39" s="271" t="s">
        <v>867</v>
      </c>
      <c r="Y39" s="314"/>
    </row>
    <row r="40" spans="1:25" x14ac:dyDescent="0.2">
      <c r="A40" s="149"/>
      <c r="B40" s="183">
        <f t="shared" si="11"/>
        <v>28</v>
      </c>
      <c r="C40" s="240" t="s">
        <v>495</v>
      </c>
      <c r="D40" s="334" t="s">
        <v>850</v>
      </c>
      <c r="E40" s="326" t="s">
        <v>976</v>
      </c>
      <c r="F40" s="327" t="s">
        <v>362</v>
      </c>
      <c r="G40" s="401" t="s">
        <v>172</v>
      </c>
      <c r="H40" s="328">
        <v>20.829000000000004</v>
      </c>
      <c r="I40" s="325"/>
      <c r="J40" s="325"/>
      <c r="K40" s="325"/>
      <c r="L40" s="334" t="s">
        <v>57</v>
      </c>
      <c r="M40" s="283">
        <f t="shared" si="3"/>
        <v>1</v>
      </c>
      <c r="N40" s="256">
        <f t="shared" si="4"/>
        <v>1.7357500000000003</v>
      </c>
      <c r="O40" s="321">
        <v>100</v>
      </c>
      <c r="P40" s="257">
        <f t="shared" si="5"/>
        <v>1.7357500000000005E-2</v>
      </c>
      <c r="Q40" s="280"/>
      <c r="R40" s="371"/>
      <c r="S40" s="254"/>
      <c r="T40" s="253">
        <f t="shared" si="6"/>
        <v>3.2649457500000008</v>
      </c>
      <c r="U40" s="281">
        <f>IF(VLOOKUP($G40,'KALK_grund__GR-_LOS_3'!$B$9:$C$19,1)=$G40,VLOOKUP($G40,'KALK_grund__GR-_LOS_3'!$B$9:$C$19,2),0)</f>
        <v>30</v>
      </c>
      <c r="V40" s="257">
        <f t="shared" si="9"/>
        <v>0.69430000000000014</v>
      </c>
      <c r="W40" s="258">
        <f t="shared" si="10"/>
        <v>10.414500000000002</v>
      </c>
      <c r="X40" s="271" t="s">
        <v>867</v>
      </c>
      <c r="Y40" s="314"/>
    </row>
    <row r="41" spans="1:25" x14ac:dyDescent="0.2">
      <c r="A41" s="149"/>
      <c r="B41" s="183">
        <f t="shared" si="11"/>
        <v>29</v>
      </c>
      <c r="C41" s="240" t="s">
        <v>495</v>
      </c>
      <c r="D41" s="334" t="s">
        <v>850</v>
      </c>
      <c r="E41" s="326" t="s">
        <v>977</v>
      </c>
      <c r="F41" s="327" t="s">
        <v>362</v>
      </c>
      <c r="G41" s="401" t="s">
        <v>172</v>
      </c>
      <c r="H41" s="328">
        <v>129.89380000000185</v>
      </c>
      <c r="I41" s="325"/>
      <c r="J41" s="325"/>
      <c r="K41" s="325"/>
      <c r="L41" s="334" t="s">
        <v>57</v>
      </c>
      <c r="M41" s="283">
        <f t="shared" si="3"/>
        <v>1</v>
      </c>
      <c r="N41" s="256">
        <f t="shared" si="4"/>
        <v>10.824483333333488</v>
      </c>
      <c r="O41" s="321">
        <v>100</v>
      </c>
      <c r="P41" s="257">
        <f t="shared" si="5"/>
        <v>0.10824483333333487</v>
      </c>
      <c r="Q41" s="280"/>
      <c r="R41" s="371"/>
      <c r="S41" s="254"/>
      <c r="T41" s="253">
        <f t="shared" si="6"/>
        <v>20.360853150000288</v>
      </c>
      <c r="U41" s="281">
        <f>IF(VLOOKUP($G41,'KALK_grund__GR-_LOS_3'!$B$9:$C$19,1)=$G41,VLOOKUP($G41,'KALK_grund__GR-_LOS_3'!$B$9:$C$19,2),0)</f>
        <v>30</v>
      </c>
      <c r="V41" s="257">
        <f t="shared" si="9"/>
        <v>4.3297933333333951</v>
      </c>
      <c r="W41" s="258">
        <f t="shared" si="10"/>
        <v>64.946900000000923</v>
      </c>
      <c r="X41" s="271" t="s">
        <v>867</v>
      </c>
      <c r="Y41" s="314"/>
    </row>
    <row r="42" spans="1:25" x14ac:dyDescent="0.2">
      <c r="A42" s="149"/>
      <c r="B42" s="183">
        <f t="shared" si="11"/>
        <v>30</v>
      </c>
      <c r="C42" s="240" t="s">
        <v>495</v>
      </c>
      <c r="D42" s="334" t="s">
        <v>981</v>
      </c>
      <c r="E42" s="326" t="s">
        <v>978</v>
      </c>
      <c r="F42" s="327" t="s">
        <v>217</v>
      </c>
      <c r="G42" s="401" t="s">
        <v>172</v>
      </c>
      <c r="H42" s="328">
        <v>15.801599999999596</v>
      </c>
      <c r="I42" s="325"/>
      <c r="J42" s="325"/>
      <c r="K42" s="325"/>
      <c r="L42" s="334" t="s">
        <v>57</v>
      </c>
      <c r="M42" s="283">
        <f t="shared" si="3"/>
        <v>1</v>
      </c>
      <c r="N42" s="256">
        <f t="shared" si="4"/>
        <v>1.3167999999999662</v>
      </c>
      <c r="O42" s="321">
        <v>100</v>
      </c>
      <c r="P42" s="257">
        <f t="shared" si="5"/>
        <v>1.3167999999999663E-2</v>
      </c>
      <c r="Q42" s="280"/>
      <c r="R42" s="371"/>
      <c r="S42" s="254"/>
      <c r="T42" s="253">
        <f t="shared" si="6"/>
        <v>2.4769007999999371</v>
      </c>
      <c r="U42" s="281">
        <f>IF(VLOOKUP($G42,'KALK_grund__GR-_LOS_3'!$B$9:$C$19,1)=$G42,VLOOKUP($G42,'KALK_grund__GR-_LOS_3'!$B$9:$C$19,2),0)</f>
        <v>30</v>
      </c>
      <c r="V42" s="257">
        <f t="shared" si="9"/>
        <v>0.52671999999998653</v>
      </c>
      <c r="W42" s="258">
        <f t="shared" si="10"/>
        <v>7.9007999999997978</v>
      </c>
      <c r="X42" s="271" t="s">
        <v>867</v>
      </c>
      <c r="Y42" s="314"/>
    </row>
    <row r="43" spans="1:25" x14ac:dyDescent="0.2">
      <c r="A43" s="149"/>
      <c r="B43" s="183">
        <f t="shared" si="11"/>
        <v>31</v>
      </c>
      <c r="C43" s="240" t="s">
        <v>495</v>
      </c>
      <c r="D43" s="334" t="s">
        <v>850</v>
      </c>
      <c r="E43" s="326" t="s">
        <v>979</v>
      </c>
      <c r="F43" s="327" t="s">
        <v>362</v>
      </c>
      <c r="G43" s="401" t="s">
        <v>980</v>
      </c>
      <c r="H43" s="328">
        <v>87.879699999999673</v>
      </c>
      <c r="I43" s="325"/>
      <c r="J43" s="325"/>
      <c r="K43" s="325"/>
      <c r="L43" s="334" t="s">
        <v>57</v>
      </c>
      <c r="M43" s="283">
        <f t="shared" si="3"/>
        <v>1</v>
      </c>
      <c r="N43" s="256">
        <f t="shared" si="4"/>
        <v>7.3233083333333058</v>
      </c>
      <c r="O43" s="321">
        <v>100</v>
      </c>
      <c r="P43" s="257">
        <f t="shared" si="5"/>
        <v>7.323308333333306E-2</v>
      </c>
      <c r="Q43" s="280"/>
      <c r="R43" s="371"/>
      <c r="S43" s="254"/>
      <c r="T43" s="253">
        <f t="shared" si="6"/>
        <v>13.77514297499995</v>
      </c>
      <c r="U43" s="281" t="e">
        <f>IF(VLOOKUP($G43,'KALK_grund__GR-_LOS_3'!$B$9:$C$19,1)=$G43,VLOOKUP($G43,'KALK_grund__GR-_LOS_3'!$B$9:$C$19,2),0)</f>
        <v>#N/A</v>
      </c>
      <c r="V43" s="257" t="e">
        <f t="shared" si="9"/>
        <v>#N/A</v>
      </c>
      <c r="W43" s="258" t="e">
        <f t="shared" si="10"/>
        <v>#N/A</v>
      </c>
      <c r="X43" s="271" t="s">
        <v>867</v>
      </c>
      <c r="Y43" s="314"/>
    </row>
    <row r="44" spans="1:25" x14ac:dyDescent="0.2">
      <c r="A44" s="149"/>
      <c r="B44" s="183">
        <f t="shared" si="11"/>
        <v>32</v>
      </c>
      <c r="C44" s="240" t="s">
        <v>216</v>
      </c>
      <c r="D44" s="334" t="s">
        <v>515</v>
      </c>
      <c r="E44" s="326" t="s">
        <v>219</v>
      </c>
      <c r="F44" s="327" t="s">
        <v>217</v>
      </c>
      <c r="G44" s="326" t="s">
        <v>172</v>
      </c>
      <c r="H44" s="328">
        <v>3.92</v>
      </c>
      <c r="I44" s="325" t="s">
        <v>57</v>
      </c>
      <c r="J44" s="325"/>
      <c r="K44" s="325"/>
      <c r="L44" s="335" t="s">
        <v>59</v>
      </c>
      <c r="M44" s="283">
        <f t="shared" si="3"/>
        <v>51.999999999999993</v>
      </c>
      <c r="N44" s="256">
        <f t="shared" si="4"/>
        <v>16.986666666666665</v>
      </c>
      <c r="O44" s="321">
        <v>100</v>
      </c>
      <c r="P44" s="257">
        <f t="shared" si="5"/>
        <v>0.16986666666666664</v>
      </c>
      <c r="Q44" s="280"/>
      <c r="R44" s="371"/>
      <c r="S44" s="254"/>
      <c r="T44" s="253">
        <f t="shared" si="6"/>
        <v>0.61446000000000001</v>
      </c>
      <c r="U44" s="281">
        <f>IF(VLOOKUP($G44,'KALK_grund__GR-_LOS_3'!$B$9:$C$19,1)=$G44,VLOOKUP($G44,'KALK_grund__GR-_LOS_3'!$B$9:$C$19,2),0)</f>
        <v>30</v>
      </c>
      <c r="V44" s="257">
        <f t="shared" si="7"/>
        <v>0.13066666666666665</v>
      </c>
      <c r="W44" s="258">
        <f t="shared" si="8"/>
        <v>1.9599999999999997</v>
      </c>
      <c r="X44" s="271" t="s">
        <v>867</v>
      </c>
      <c r="Y44" s="314"/>
    </row>
    <row r="45" spans="1:25" x14ac:dyDescent="0.2">
      <c r="A45" s="149"/>
      <c r="B45" s="183">
        <f t="shared" si="11"/>
        <v>33</v>
      </c>
      <c r="C45" s="240" t="s">
        <v>216</v>
      </c>
      <c r="D45" s="334" t="s">
        <v>515</v>
      </c>
      <c r="E45" s="326" t="s">
        <v>220</v>
      </c>
      <c r="F45" s="327" t="s">
        <v>217</v>
      </c>
      <c r="G45" s="326" t="s">
        <v>172</v>
      </c>
      <c r="H45" s="328">
        <v>3.12</v>
      </c>
      <c r="I45" s="325" t="s">
        <v>57</v>
      </c>
      <c r="J45" s="325"/>
      <c r="K45" s="325"/>
      <c r="L45" s="335" t="s">
        <v>59</v>
      </c>
      <c r="M45" s="283">
        <f t="shared" si="3"/>
        <v>51.999999999999993</v>
      </c>
      <c r="N45" s="256">
        <f t="shared" si="4"/>
        <v>13.519999999999998</v>
      </c>
      <c r="O45" s="321">
        <v>100</v>
      </c>
      <c r="P45" s="257">
        <f t="shared" si="5"/>
        <v>0.13519999999999999</v>
      </c>
      <c r="Q45" s="280"/>
      <c r="R45" s="371"/>
      <c r="S45" s="254"/>
      <c r="T45" s="253">
        <f t="shared" si="6"/>
        <v>0.48906000000000005</v>
      </c>
      <c r="U45" s="281">
        <f>IF(VLOOKUP($G45,'KALK_grund__GR-_LOS_3'!$B$9:$C$19,1)=$G45,VLOOKUP($G45,'KALK_grund__GR-_LOS_3'!$B$9:$C$19,2),0)</f>
        <v>30</v>
      </c>
      <c r="V45" s="257">
        <f t="shared" si="7"/>
        <v>0.10400000000000001</v>
      </c>
      <c r="W45" s="258">
        <f t="shared" si="8"/>
        <v>1.56</v>
      </c>
      <c r="X45" s="271" t="s">
        <v>867</v>
      </c>
      <c r="Y45" s="314"/>
    </row>
    <row r="46" spans="1:25" x14ac:dyDescent="0.2">
      <c r="A46" s="149"/>
      <c r="B46" s="183">
        <f t="shared" si="11"/>
        <v>34</v>
      </c>
      <c r="C46" s="240" t="s">
        <v>216</v>
      </c>
      <c r="D46" s="334" t="s">
        <v>515</v>
      </c>
      <c r="E46" s="326" t="s">
        <v>221</v>
      </c>
      <c r="F46" s="327" t="s">
        <v>217</v>
      </c>
      <c r="G46" s="326" t="s">
        <v>172</v>
      </c>
      <c r="H46" s="328">
        <v>7.52</v>
      </c>
      <c r="I46" s="325" t="s">
        <v>57</v>
      </c>
      <c r="J46" s="325"/>
      <c r="K46" s="325"/>
      <c r="L46" s="335" t="s">
        <v>59</v>
      </c>
      <c r="M46" s="283">
        <f t="shared" si="3"/>
        <v>51.999999999999993</v>
      </c>
      <c r="N46" s="256">
        <f t="shared" si="4"/>
        <v>32.586666666666659</v>
      </c>
      <c r="O46" s="321">
        <v>100</v>
      </c>
      <c r="P46" s="257">
        <f t="shared" si="5"/>
        <v>0.32586666666666658</v>
      </c>
      <c r="Q46" s="280"/>
      <c r="R46" s="371"/>
      <c r="S46" s="254"/>
      <c r="T46" s="253">
        <f t="shared" si="6"/>
        <v>1.1787599999999998</v>
      </c>
      <c r="U46" s="281">
        <f>IF(VLOOKUP($G46,'KALK_grund__GR-_LOS_3'!$B$9:$C$19,1)=$G46,VLOOKUP($G46,'KALK_grund__GR-_LOS_3'!$B$9:$C$19,2),0)</f>
        <v>30</v>
      </c>
      <c r="V46" s="257">
        <f t="shared" si="7"/>
        <v>0.25066666666666665</v>
      </c>
      <c r="W46" s="258">
        <f t="shared" si="8"/>
        <v>3.76</v>
      </c>
      <c r="X46" s="271" t="s">
        <v>867</v>
      </c>
      <c r="Y46" s="314"/>
    </row>
    <row r="47" spans="1:25" x14ac:dyDescent="0.2">
      <c r="A47" s="149"/>
      <c r="B47" s="183">
        <f t="shared" si="11"/>
        <v>35</v>
      </c>
      <c r="C47" s="240" t="s">
        <v>216</v>
      </c>
      <c r="D47" s="334" t="s">
        <v>538</v>
      </c>
      <c r="E47" s="326" t="s">
        <v>222</v>
      </c>
      <c r="F47" s="327" t="s">
        <v>557</v>
      </c>
      <c r="G47" s="326" t="s">
        <v>558</v>
      </c>
      <c r="H47" s="328">
        <v>16.64</v>
      </c>
      <c r="I47" s="325" t="s">
        <v>57</v>
      </c>
      <c r="J47" s="325"/>
      <c r="K47" s="325"/>
      <c r="L47" s="335" t="s">
        <v>59</v>
      </c>
      <c r="M47" s="283">
        <f t="shared" si="3"/>
        <v>51.999999999999993</v>
      </c>
      <c r="N47" s="256">
        <f t="shared" si="4"/>
        <v>72.106666666666655</v>
      </c>
      <c r="O47" s="321">
        <v>100</v>
      </c>
      <c r="P47" s="257">
        <f t="shared" si="5"/>
        <v>0.72106666666666652</v>
      </c>
      <c r="Q47" s="280"/>
      <c r="R47" s="371"/>
      <c r="S47" s="254"/>
      <c r="T47" s="253">
        <f t="shared" si="6"/>
        <v>2.60832</v>
      </c>
      <c r="U47" s="281">
        <f>IF(VLOOKUP($G47,'KALK_grund__GR-_LOS_3'!$B$9:$C$19,1)=$G47,VLOOKUP($G47,'KALK_grund__GR-_LOS_3'!$B$9:$C$19,2),0)</f>
        <v>30</v>
      </c>
      <c r="V47" s="257">
        <f t="shared" si="7"/>
        <v>0.55466666666666664</v>
      </c>
      <c r="W47" s="258">
        <f t="shared" si="8"/>
        <v>8.32</v>
      </c>
      <c r="X47" s="271" t="s">
        <v>867</v>
      </c>
      <c r="Y47" s="314"/>
    </row>
    <row r="48" spans="1:25" x14ac:dyDescent="0.2">
      <c r="A48" s="149"/>
      <c r="B48" s="183">
        <f t="shared" si="11"/>
        <v>36</v>
      </c>
      <c r="C48" s="240" t="s">
        <v>216</v>
      </c>
      <c r="D48" s="334" t="s">
        <v>515</v>
      </c>
      <c r="E48" s="326" t="s">
        <v>223</v>
      </c>
      <c r="F48" s="327" t="s">
        <v>217</v>
      </c>
      <c r="G48" s="326" t="s">
        <v>173</v>
      </c>
      <c r="H48" s="328">
        <v>5</v>
      </c>
      <c r="I48" s="325" t="s">
        <v>57</v>
      </c>
      <c r="J48" s="325"/>
      <c r="K48" s="325"/>
      <c r="L48" s="335" t="s">
        <v>59</v>
      </c>
      <c r="M48" s="283">
        <f t="shared" si="3"/>
        <v>51.999999999999993</v>
      </c>
      <c r="N48" s="256">
        <f t="shared" si="4"/>
        <v>21.666666666666661</v>
      </c>
      <c r="O48" s="321">
        <v>100</v>
      </c>
      <c r="P48" s="257">
        <f t="shared" si="5"/>
        <v>0.21666666666666662</v>
      </c>
      <c r="Q48" s="280"/>
      <c r="R48" s="371"/>
      <c r="S48" s="254"/>
      <c r="T48" s="253">
        <f t="shared" si="6"/>
        <v>0.78375000000000006</v>
      </c>
      <c r="U48" s="281">
        <f>IF(VLOOKUP($G48,'KALK_grund__GR-_LOS_3'!$B$9:$C$19,1)=$G48,VLOOKUP($G48,'KALK_grund__GR-_LOS_3'!$B$9:$C$19,2),0)</f>
        <v>30</v>
      </c>
      <c r="V48" s="257">
        <f t="shared" si="7"/>
        <v>0.16666666666666666</v>
      </c>
      <c r="W48" s="258">
        <f t="shared" si="8"/>
        <v>2.5</v>
      </c>
      <c r="X48" s="271" t="s">
        <v>867</v>
      </c>
      <c r="Y48" s="314"/>
    </row>
    <row r="49" spans="1:25" ht="22.5" customHeight="1" x14ac:dyDescent="0.2">
      <c r="A49" s="149"/>
      <c r="B49" s="183">
        <f t="shared" si="11"/>
        <v>37</v>
      </c>
      <c r="C49" s="240" t="s">
        <v>216</v>
      </c>
      <c r="D49" s="334" t="s">
        <v>983</v>
      </c>
      <c r="E49" s="326" t="s">
        <v>950</v>
      </c>
      <c r="F49" s="327" t="s">
        <v>947</v>
      </c>
      <c r="G49" s="326" t="s">
        <v>172</v>
      </c>
      <c r="H49" s="328">
        <v>35</v>
      </c>
      <c r="I49" s="325"/>
      <c r="J49" s="325"/>
      <c r="K49" s="325" t="s">
        <v>57</v>
      </c>
      <c r="L49" s="335"/>
      <c r="M49" s="398">
        <f t="shared" ref="M49:M50" si="12">(I49*$M$9*12)+(K49*12)+L49</f>
        <v>12</v>
      </c>
      <c r="N49" s="399">
        <f t="shared" si="4"/>
        <v>35</v>
      </c>
      <c r="O49" s="400">
        <v>100</v>
      </c>
      <c r="P49" s="257">
        <f t="shared" ref="P49:P50" si="13">N49/O49</f>
        <v>0.35</v>
      </c>
      <c r="Q49" s="280"/>
      <c r="R49" s="371"/>
      <c r="S49" s="254"/>
      <c r="T49" s="253">
        <f t="shared" ref="T49:T50" si="14">H49/O49*$O$7</f>
        <v>5.4862500000000001</v>
      </c>
      <c r="U49" s="281">
        <f>IF(VLOOKUP($G49,'KALK_grund__GR-_LOS_3'!$B$9:$C$19,1)=$G49,VLOOKUP($G49,'KALK_grund__GR-_LOS_3'!$B$9:$C$19,2),0)</f>
        <v>30</v>
      </c>
      <c r="V49" s="257">
        <f t="shared" ref="V49:V50" si="15">H49/U49</f>
        <v>1.1666666666666667</v>
      </c>
      <c r="W49" s="258">
        <f t="shared" ref="W49:W50" si="16">V49*$W$7</f>
        <v>17.5</v>
      </c>
      <c r="X49" s="271" t="s">
        <v>867</v>
      </c>
      <c r="Y49" s="314" t="s">
        <v>948</v>
      </c>
    </row>
    <row r="50" spans="1:25" x14ac:dyDescent="0.2">
      <c r="A50" s="149"/>
      <c r="B50" s="183">
        <f t="shared" si="11"/>
        <v>38</v>
      </c>
      <c r="C50" s="240" t="s">
        <v>216</v>
      </c>
      <c r="D50" s="334" t="s">
        <v>515</v>
      </c>
      <c r="E50" s="326"/>
      <c r="F50" s="327" t="s">
        <v>949</v>
      </c>
      <c r="G50" s="326" t="s">
        <v>172</v>
      </c>
      <c r="H50" s="328">
        <v>5</v>
      </c>
      <c r="I50" s="325" t="s">
        <v>57</v>
      </c>
      <c r="J50" s="325"/>
      <c r="K50" s="325"/>
      <c r="L50" s="335" t="s">
        <v>59</v>
      </c>
      <c r="M50" s="283">
        <f t="shared" si="12"/>
        <v>51.999999999999993</v>
      </c>
      <c r="N50" s="256">
        <f t="shared" ref="N50" si="17">(H50*M50)/12</f>
        <v>21.666666666666661</v>
      </c>
      <c r="O50" s="321">
        <v>100</v>
      </c>
      <c r="P50" s="257">
        <f t="shared" si="13"/>
        <v>0.21666666666666662</v>
      </c>
      <c r="Q50" s="280"/>
      <c r="R50" s="371"/>
      <c r="S50" s="254"/>
      <c r="T50" s="253">
        <f t="shared" si="14"/>
        <v>0.78375000000000006</v>
      </c>
      <c r="U50" s="281">
        <f>IF(VLOOKUP($G50,'KALK_grund__GR-_LOS_3'!$B$9:$C$19,1)=$G50,VLOOKUP($G50,'KALK_grund__GR-_LOS_3'!$B$9:$C$19,2),0)</f>
        <v>30</v>
      </c>
      <c r="V50" s="257">
        <f t="shared" si="15"/>
        <v>0.16666666666666666</v>
      </c>
      <c r="W50" s="258">
        <f t="shared" si="16"/>
        <v>2.5</v>
      </c>
      <c r="X50" s="271" t="s">
        <v>867</v>
      </c>
      <c r="Y50" s="314" t="s">
        <v>951</v>
      </c>
    </row>
    <row r="51" spans="1:25" x14ac:dyDescent="0.2">
      <c r="A51" s="149"/>
      <c r="B51" s="183">
        <f t="shared" si="11"/>
        <v>39</v>
      </c>
      <c r="C51" s="240" t="s">
        <v>216</v>
      </c>
      <c r="D51" s="334" t="s">
        <v>849</v>
      </c>
      <c r="E51" s="326" t="s">
        <v>226</v>
      </c>
      <c r="F51" s="327" t="s">
        <v>723</v>
      </c>
      <c r="G51" s="326" t="s">
        <v>172</v>
      </c>
      <c r="H51" s="328">
        <v>34.56</v>
      </c>
      <c r="I51" s="325"/>
      <c r="J51" s="325"/>
      <c r="K51" s="325" t="s">
        <v>57</v>
      </c>
      <c r="L51" s="335"/>
      <c r="M51" s="283">
        <f t="shared" si="3"/>
        <v>12</v>
      </c>
      <c r="N51" s="256">
        <f t="shared" si="4"/>
        <v>34.56</v>
      </c>
      <c r="O51" s="321">
        <v>100</v>
      </c>
      <c r="P51" s="257">
        <f t="shared" si="5"/>
        <v>0.34560000000000002</v>
      </c>
      <c r="Q51" s="280"/>
      <c r="R51" s="371"/>
      <c r="S51" s="254"/>
      <c r="T51" s="253">
        <f t="shared" si="6"/>
        <v>5.4172800000000008</v>
      </c>
      <c r="U51" s="281">
        <f>IF(VLOOKUP($G51,'KALK_grund__GR-_LOS_3'!$B$9:$C$19,1)=$G51,VLOOKUP($G51,'KALK_grund__GR-_LOS_3'!$B$9:$C$19,2),0)</f>
        <v>30</v>
      </c>
      <c r="V51" s="257">
        <f t="shared" si="7"/>
        <v>1.1520000000000001</v>
      </c>
      <c r="W51" s="258">
        <f t="shared" si="8"/>
        <v>17.28</v>
      </c>
      <c r="X51" s="271" t="s">
        <v>867</v>
      </c>
      <c r="Y51" s="314"/>
    </row>
    <row r="52" spans="1:25" x14ac:dyDescent="0.2">
      <c r="A52" s="149"/>
      <c r="B52" s="183">
        <f t="shared" si="11"/>
        <v>40</v>
      </c>
      <c r="C52" s="240" t="s">
        <v>216</v>
      </c>
      <c r="D52" s="334" t="s">
        <v>538</v>
      </c>
      <c r="E52" s="326" t="s">
        <v>227</v>
      </c>
      <c r="F52" s="327" t="s">
        <v>557</v>
      </c>
      <c r="G52" s="326" t="s">
        <v>173</v>
      </c>
      <c r="H52" s="328">
        <v>15.98</v>
      </c>
      <c r="I52" s="325" t="s">
        <v>57</v>
      </c>
      <c r="J52" s="325"/>
      <c r="K52" s="325"/>
      <c r="L52" s="335" t="s">
        <v>59</v>
      </c>
      <c r="M52" s="283">
        <f t="shared" si="3"/>
        <v>51.999999999999993</v>
      </c>
      <c r="N52" s="256">
        <f t="shared" si="4"/>
        <v>69.246666666666655</v>
      </c>
      <c r="O52" s="321">
        <v>100</v>
      </c>
      <c r="P52" s="257">
        <f t="shared" si="5"/>
        <v>0.69246666666666656</v>
      </c>
      <c r="Q52" s="280"/>
      <c r="R52" s="371"/>
      <c r="S52" s="254"/>
      <c r="T52" s="253">
        <f t="shared" si="6"/>
        <v>2.5048650000000001</v>
      </c>
      <c r="U52" s="281">
        <f>IF(VLOOKUP($G52,'KALK_grund__GR-_LOS_3'!$B$9:$C$19,1)=$G52,VLOOKUP($G52,'KALK_grund__GR-_LOS_3'!$B$9:$C$19,2),0)</f>
        <v>30</v>
      </c>
      <c r="V52" s="257">
        <f t="shared" si="7"/>
        <v>0.53266666666666673</v>
      </c>
      <c r="W52" s="258">
        <f t="shared" si="8"/>
        <v>7.9900000000000011</v>
      </c>
      <c r="X52" s="271" t="s">
        <v>867</v>
      </c>
      <c r="Y52" s="314"/>
    </row>
    <row r="53" spans="1:25" x14ac:dyDescent="0.2">
      <c r="A53" s="149"/>
      <c r="B53" s="183">
        <v>24</v>
      </c>
      <c r="C53" s="240" t="s">
        <v>216</v>
      </c>
      <c r="D53" s="334" t="s">
        <v>426</v>
      </c>
      <c r="E53" s="326" t="s">
        <v>349</v>
      </c>
      <c r="F53" s="327" t="s">
        <v>724</v>
      </c>
      <c r="G53" s="326" t="s">
        <v>558</v>
      </c>
      <c r="H53" s="328">
        <v>104.56</v>
      </c>
      <c r="I53" s="325" t="s">
        <v>151</v>
      </c>
      <c r="J53" s="325"/>
      <c r="K53" s="325"/>
      <c r="L53" s="334"/>
      <c r="M53" s="283">
        <f t="shared" si="3"/>
        <v>249.99999999999994</v>
      </c>
      <c r="N53" s="256">
        <f t="shared" si="4"/>
        <v>2178.333333333333</v>
      </c>
      <c r="O53" s="321">
        <v>100</v>
      </c>
      <c r="P53" s="257">
        <f t="shared" si="5"/>
        <v>21.783333333333331</v>
      </c>
      <c r="Q53" s="280"/>
      <c r="R53" s="371"/>
      <c r="S53" s="254"/>
      <c r="T53" s="253">
        <f t="shared" si="6"/>
        <v>16.389780000000002</v>
      </c>
      <c r="U53" s="281">
        <f>IF(VLOOKUP($G53,'KALK_grund__GR-_LOS_3'!$B$9:$C$19,1)=$G53,VLOOKUP($G53,'KALK_grund__GR-_LOS_3'!$B$9:$C$19,2),0)</f>
        <v>30</v>
      </c>
      <c r="V53" s="257">
        <f t="shared" si="7"/>
        <v>3.4853333333333336</v>
      </c>
      <c r="W53" s="258">
        <f t="shared" si="8"/>
        <v>52.28</v>
      </c>
      <c r="X53" s="271" t="s">
        <v>867</v>
      </c>
      <c r="Y53" s="314"/>
    </row>
    <row r="54" spans="1:25" x14ac:dyDescent="0.2">
      <c r="A54" s="149"/>
      <c r="B54" s="183">
        <v>25</v>
      </c>
      <c r="C54" s="240" t="s">
        <v>216</v>
      </c>
      <c r="D54" s="334" t="s">
        <v>427</v>
      </c>
      <c r="E54" s="326" t="s">
        <v>350</v>
      </c>
      <c r="F54" s="327" t="s">
        <v>725</v>
      </c>
      <c r="G54" s="326" t="s">
        <v>173</v>
      </c>
      <c r="H54" s="328">
        <v>5.62</v>
      </c>
      <c r="I54" s="325" t="s">
        <v>151</v>
      </c>
      <c r="J54" s="334"/>
      <c r="K54" s="334"/>
      <c r="L54" s="334"/>
      <c r="M54" s="283">
        <f t="shared" si="3"/>
        <v>249.99999999999994</v>
      </c>
      <c r="N54" s="256">
        <f t="shared" si="4"/>
        <v>117.08333333333331</v>
      </c>
      <c r="O54" s="321">
        <v>100</v>
      </c>
      <c r="P54" s="257">
        <f t="shared" si="5"/>
        <v>1.1708333333333332</v>
      </c>
      <c r="Q54" s="280"/>
      <c r="R54" s="371"/>
      <c r="S54" s="254"/>
      <c r="T54" s="253">
        <f t="shared" si="6"/>
        <v>0.88093500000000002</v>
      </c>
      <c r="U54" s="281">
        <f>IF(VLOOKUP($G54,'KALK_grund__GR-_LOS_3'!$B$9:$C$19,1)=$G54,VLOOKUP($G54,'KALK_grund__GR-_LOS_3'!$B$9:$C$19,2),0)</f>
        <v>30</v>
      </c>
      <c r="V54" s="257">
        <f t="shared" si="7"/>
        <v>0.18733333333333332</v>
      </c>
      <c r="W54" s="258">
        <f t="shared" si="8"/>
        <v>2.81</v>
      </c>
      <c r="X54" s="271" t="s">
        <v>867</v>
      </c>
      <c r="Y54" s="314"/>
    </row>
    <row r="55" spans="1:25" x14ac:dyDescent="0.2">
      <c r="A55" s="149"/>
      <c r="B55" s="183">
        <v>26</v>
      </c>
      <c r="C55" s="240" t="s">
        <v>216</v>
      </c>
      <c r="D55" s="334" t="s">
        <v>538</v>
      </c>
      <c r="E55" s="326" t="s">
        <v>351</v>
      </c>
      <c r="F55" s="327" t="s">
        <v>557</v>
      </c>
      <c r="G55" s="326" t="s">
        <v>181</v>
      </c>
      <c r="H55" s="328">
        <v>4</v>
      </c>
      <c r="I55" s="325" t="s">
        <v>57</v>
      </c>
      <c r="J55" s="334"/>
      <c r="K55" s="334"/>
      <c r="L55" s="335" t="s">
        <v>59</v>
      </c>
      <c r="M55" s="283">
        <f t="shared" si="3"/>
        <v>51.999999999999993</v>
      </c>
      <c r="N55" s="256">
        <f t="shared" si="4"/>
        <v>17.333333333333332</v>
      </c>
      <c r="O55" s="321">
        <v>100</v>
      </c>
      <c r="P55" s="257">
        <f t="shared" si="5"/>
        <v>0.17333333333333331</v>
      </c>
      <c r="Q55" s="280"/>
      <c r="R55" s="371"/>
      <c r="S55" s="254"/>
      <c r="T55" s="253">
        <f t="shared" si="6"/>
        <v>0.627</v>
      </c>
      <c r="U55" s="281">
        <f>IF(VLOOKUP($G55,'KALK_grund__GR-_LOS_3'!$B$9:$C$19,1)=$G55,VLOOKUP($G55,'KALK_grund__GR-_LOS_3'!$B$9:$C$19,2),0)</f>
        <v>30</v>
      </c>
      <c r="V55" s="257">
        <f t="shared" si="7"/>
        <v>0.13333333333333333</v>
      </c>
      <c r="W55" s="258">
        <f t="shared" si="8"/>
        <v>2</v>
      </c>
      <c r="X55" s="271" t="s">
        <v>867</v>
      </c>
      <c r="Y55" s="314"/>
    </row>
    <row r="56" spans="1:25" x14ac:dyDescent="0.2">
      <c r="A56" s="149"/>
      <c r="B56" s="183">
        <v>27</v>
      </c>
      <c r="C56" s="240" t="s">
        <v>216</v>
      </c>
      <c r="D56" s="334" t="s">
        <v>515</v>
      </c>
      <c r="E56" s="326" t="s">
        <v>352</v>
      </c>
      <c r="F56" s="327" t="s">
        <v>217</v>
      </c>
      <c r="G56" s="326" t="s">
        <v>172</v>
      </c>
      <c r="H56" s="328">
        <v>17.760000000000002</v>
      </c>
      <c r="I56" s="325" t="s">
        <v>57</v>
      </c>
      <c r="J56" s="334"/>
      <c r="K56" s="334"/>
      <c r="L56" s="335" t="s">
        <v>59</v>
      </c>
      <c r="M56" s="283">
        <f t="shared" si="3"/>
        <v>51.999999999999993</v>
      </c>
      <c r="N56" s="256">
        <f t="shared" si="4"/>
        <v>76.959999999999994</v>
      </c>
      <c r="O56" s="321">
        <v>100</v>
      </c>
      <c r="P56" s="257">
        <f t="shared" si="5"/>
        <v>0.76959999999999995</v>
      </c>
      <c r="Q56" s="280"/>
      <c r="R56" s="371"/>
      <c r="S56" s="254"/>
      <c r="T56" s="253">
        <f t="shared" si="6"/>
        <v>2.7838800000000004</v>
      </c>
      <c r="U56" s="281">
        <f>IF(VLOOKUP($G56,'KALK_grund__GR-_LOS_3'!$B$9:$C$19,1)=$G56,VLOOKUP($G56,'KALK_grund__GR-_LOS_3'!$B$9:$C$19,2),0)</f>
        <v>30</v>
      </c>
      <c r="V56" s="257">
        <f t="shared" si="7"/>
        <v>0.59200000000000008</v>
      </c>
      <c r="W56" s="258">
        <f t="shared" si="8"/>
        <v>8.8800000000000008</v>
      </c>
      <c r="X56" s="271" t="s">
        <v>867</v>
      </c>
      <c r="Y56" s="314"/>
    </row>
    <row r="57" spans="1:25" x14ac:dyDescent="0.2">
      <c r="A57" s="149"/>
      <c r="B57" s="183">
        <v>28</v>
      </c>
      <c r="C57" s="240" t="s">
        <v>216</v>
      </c>
      <c r="D57" s="334" t="s">
        <v>515</v>
      </c>
      <c r="E57" s="326" t="s">
        <v>353</v>
      </c>
      <c r="F57" s="327" t="s">
        <v>217</v>
      </c>
      <c r="G57" s="326" t="s">
        <v>172</v>
      </c>
      <c r="H57" s="328">
        <v>3.09</v>
      </c>
      <c r="I57" s="325" t="s">
        <v>57</v>
      </c>
      <c r="J57" s="334"/>
      <c r="K57" s="334"/>
      <c r="L57" s="335" t="s">
        <v>59</v>
      </c>
      <c r="M57" s="283">
        <f t="shared" si="3"/>
        <v>51.999999999999993</v>
      </c>
      <c r="N57" s="256">
        <f t="shared" si="4"/>
        <v>13.389999999999999</v>
      </c>
      <c r="O57" s="321">
        <v>100</v>
      </c>
      <c r="P57" s="257">
        <f t="shared" si="5"/>
        <v>0.13389999999999999</v>
      </c>
      <c r="Q57" s="280"/>
      <c r="R57" s="371"/>
      <c r="S57" s="254"/>
      <c r="T57" s="253">
        <f t="shared" si="6"/>
        <v>0.4843575</v>
      </c>
      <c r="U57" s="281">
        <f>IF(VLOOKUP($G57,'KALK_grund__GR-_LOS_3'!$B$9:$C$19,1)=$G57,VLOOKUP($G57,'KALK_grund__GR-_LOS_3'!$B$9:$C$19,2),0)</f>
        <v>30</v>
      </c>
      <c r="V57" s="257">
        <f t="shared" si="7"/>
        <v>0.10299999999999999</v>
      </c>
      <c r="W57" s="258">
        <f t="shared" si="8"/>
        <v>1.5449999999999999</v>
      </c>
      <c r="X57" s="271" t="s">
        <v>867</v>
      </c>
      <c r="Y57" s="314"/>
    </row>
    <row r="58" spans="1:25" x14ac:dyDescent="0.2">
      <c r="A58" s="149"/>
      <c r="B58" s="183">
        <v>29</v>
      </c>
      <c r="C58" s="240" t="s">
        <v>216</v>
      </c>
      <c r="D58" s="334" t="s">
        <v>538</v>
      </c>
      <c r="E58" s="326" t="s">
        <v>356</v>
      </c>
      <c r="F58" s="327" t="s">
        <v>557</v>
      </c>
      <c r="G58" s="326" t="s">
        <v>558</v>
      </c>
      <c r="H58" s="328">
        <v>16.190000000000001</v>
      </c>
      <c r="I58" s="325" t="s">
        <v>57</v>
      </c>
      <c r="J58" s="334"/>
      <c r="K58" s="334"/>
      <c r="L58" s="335" t="s">
        <v>59</v>
      </c>
      <c r="M58" s="283">
        <f t="shared" si="3"/>
        <v>51.999999999999993</v>
      </c>
      <c r="N58" s="256">
        <f t="shared" si="4"/>
        <v>70.156666666666666</v>
      </c>
      <c r="O58" s="321">
        <v>100</v>
      </c>
      <c r="P58" s="257">
        <f t="shared" si="5"/>
        <v>0.70156666666666667</v>
      </c>
      <c r="Q58" s="280"/>
      <c r="R58" s="371"/>
      <c r="S58" s="254"/>
      <c r="T58" s="253">
        <f t="shared" si="6"/>
        <v>2.5377825000000005</v>
      </c>
      <c r="U58" s="281">
        <f>IF(VLOOKUP($G58,'KALK_grund__GR-_LOS_3'!$B$9:$C$19,1)=$G58,VLOOKUP($G58,'KALK_grund__GR-_LOS_3'!$B$9:$C$19,2),0)</f>
        <v>30</v>
      </c>
      <c r="V58" s="257">
        <f t="shared" si="7"/>
        <v>0.53966666666666674</v>
      </c>
      <c r="W58" s="258">
        <f t="shared" si="8"/>
        <v>8.0950000000000006</v>
      </c>
      <c r="X58" s="271" t="s">
        <v>867</v>
      </c>
      <c r="Y58" s="314"/>
    </row>
    <row r="59" spans="1:25" x14ac:dyDescent="0.2">
      <c r="A59" s="149"/>
      <c r="B59" s="183">
        <v>30</v>
      </c>
      <c r="C59" s="240" t="s">
        <v>216</v>
      </c>
      <c r="D59" s="334" t="s">
        <v>849</v>
      </c>
      <c r="E59" s="326" t="s">
        <v>357</v>
      </c>
      <c r="F59" s="327" t="s">
        <v>723</v>
      </c>
      <c r="G59" s="326" t="s">
        <v>172</v>
      </c>
      <c r="H59" s="328">
        <v>26.05</v>
      </c>
      <c r="I59" s="325"/>
      <c r="J59" s="334"/>
      <c r="K59" s="334" t="s">
        <v>57</v>
      </c>
      <c r="L59" s="335"/>
      <c r="M59" s="283">
        <f t="shared" si="3"/>
        <v>12</v>
      </c>
      <c r="N59" s="256">
        <f t="shared" si="4"/>
        <v>26.05</v>
      </c>
      <c r="O59" s="321">
        <v>100</v>
      </c>
      <c r="P59" s="257">
        <f t="shared" si="5"/>
        <v>0.26050000000000001</v>
      </c>
      <c r="Q59" s="280"/>
      <c r="R59" s="371"/>
      <c r="S59" s="254"/>
      <c r="T59" s="253">
        <f t="shared" si="6"/>
        <v>4.0833375000000007</v>
      </c>
      <c r="U59" s="281">
        <f>IF(VLOOKUP($G59,'KALK_grund__GR-_LOS_3'!$B$9:$C$19,1)=$G59,VLOOKUP($G59,'KALK_grund__GR-_LOS_3'!$B$9:$C$19,2),0)</f>
        <v>30</v>
      </c>
      <c r="V59" s="257">
        <f t="shared" si="7"/>
        <v>0.8683333333333334</v>
      </c>
      <c r="W59" s="258">
        <f t="shared" si="8"/>
        <v>13.025</v>
      </c>
      <c r="X59" s="271" t="s">
        <v>867</v>
      </c>
      <c r="Y59" s="314"/>
    </row>
    <row r="60" spans="1:25" x14ac:dyDescent="0.2">
      <c r="A60" s="149"/>
      <c r="B60" s="183">
        <v>31</v>
      </c>
      <c r="C60" s="240" t="s">
        <v>216</v>
      </c>
      <c r="D60" s="334" t="s">
        <v>538</v>
      </c>
      <c r="E60" s="326" t="s">
        <v>358</v>
      </c>
      <c r="F60" s="327" t="s">
        <v>557</v>
      </c>
      <c r="G60" s="326" t="s">
        <v>173</v>
      </c>
      <c r="H60" s="328">
        <v>15.88</v>
      </c>
      <c r="I60" s="325" t="s">
        <v>57</v>
      </c>
      <c r="J60" s="334"/>
      <c r="K60" s="334"/>
      <c r="L60" s="335" t="s">
        <v>59</v>
      </c>
      <c r="M60" s="283">
        <f t="shared" si="3"/>
        <v>51.999999999999993</v>
      </c>
      <c r="N60" s="256">
        <f t="shared" si="4"/>
        <v>68.813333333333318</v>
      </c>
      <c r="O60" s="321">
        <v>100</v>
      </c>
      <c r="P60" s="257">
        <f t="shared" si="5"/>
        <v>0.68813333333333315</v>
      </c>
      <c r="Q60" s="280"/>
      <c r="R60" s="371"/>
      <c r="S60" s="254"/>
      <c r="T60" s="253">
        <f t="shared" si="6"/>
        <v>2.4891900000000002</v>
      </c>
      <c r="U60" s="281">
        <f>IF(VLOOKUP($G60,'KALK_grund__GR-_LOS_3'!$B$9:$C$19,1)=$G60,VLOOKUP($G60,'KALK_grund__GR-_LOS_3'!$B$9:$C$19,2),0)</f>
        <v>30</v>
      </c>
      <c r="V60" s="257">
        <f t="shared" si="7"/>
        <v>0.52933333333333332</v>
      </c>
      <c r="W60" s="258">
        <f t="shared" si="8"/>
        <v>7.9399999999999995</v>
      </c>
      <c r="X60" s="271" t="s">
        <v>867</v>
      </c>
      <c r="Y60" s="314"/>
    </row>
    <row r="61" spans="1:25" x14ac:dyDescent="0.2">
      <c r="A61" s="149"/>
      <c r="B61" s="183">
        <v>32</v>
      </c>
      <c r="C61" s="240" t="s">
        <v>216</v>
      </c>
      <c r="D61" s="334" t="s">
        <v>515</v>
      </c>
      <c r="E61" s="326" t="s">
        <v>536</v>
      </c>
      <c r="F61" s="327" t="s">
        <v>217</v>
      </c>
      <c r="G61" s="326" t="s">
        <v>558</v>
      </c>
      <c r="H61" s="328">
        <v>4.57</v>
      </c>
      <c r="I61" s="325" t="s">
        <v>57</v>
      </c>
      <c r="J61" s="334"/>
      <c r="K61" s="334"/>
      <c r="L61" s="335" t="s">
        <v>59</v>
      </c>
      <c r="M61" s="283">
        <f t="shared" si="3"/>
        <v>51.999999999999993</v>
      </c>
      <c r="N61" s="256">
        <f t="shared" si="4"/>
        <v>19.803333333333331</v>
      </c>
      <c r="O61" s="321">
        <v>100</v>
      </c>
      <c r="P61" s="257">
        <f t="shared" si="5"/>
        <v>0.19803333333333331</v>
      </c>
      <c r="Q61" s="280"/>
      <c r="R61" s="371"/>
      <c r="S61" s="254"/>
      <c r="T61" s="253">
        <f t="shared" si="6"/>
        <v>0.71634750000000014</v>
      </c>
      <c r="U61" s="281">
        <f>IF(VLOOKUP($G61,'KALK_grund__GR-_LOS_3'!$B$9:$C$19,1)=$G61,VLOOKUP($G61,'KALK_grund__GR-_LOS_3'!$B$9:$C$19,2),0)</f>
        <v>30</v>
      </c>
      <c r="V61" s="257">
        <f t="shared" si="7"/>
        <v>0.15233333333333335</v>
      </c>
      <c r="W61" s="258">
        <f t="shared" si="8"/>
        <v>2.2850000000000001</v>
      </c>
      <c r="X61" s="271" t="s">
        <v>867</v>
      </c>
      <c r="Y61" s="314"/>
    </row>
    <row r="62" spans="1:25" x14ac:dyDescent="0.2">
      <c r="A62" s="149"/>
      <c r="B62" s="183">
        <v>33</v>
      </c>
      <c r="C62" s="240" t="s">
        <v>216</v>
      </c>
      <c r="D62" s="334" t="s">
        <v>515</v>
      </c>
      <c r="E62" s="326" t="s">
        <v>726</v>
      </c>
      <c r="F62" s="327" t="s">
        <v>217</v>
      </c>
      <c r="G62" s="326" t="s">
        <v>558</v>
      </c>
      <c r="H62" s="328">
        <v>9.98</v>
      </c>
      <c r="I62" s="325" t="s">
        <v>57</v>
      </c>
      <c r="J62" s="334"/>
      <c r="K62" s="334"/>
      <c r="L62" s="335" t="s">
        <v>59</v>
      </c>
      <c r="M62" s="283">
        <f t="shared" si="3"/>
        <v>51.999999999999993</v>
      </c>
      <c r="N62" s="256">
        <f t="shared" si="4"/>
        <v>43.246666666666663</v>
      </c>
      <c r="O62" s="321">
        <v>100</v>
      </c>
      <c r="P62" s="257">
        <f t="shared" si="5"/>
        <v>0.43246666666666661</v>
      </c>
      <c r="Q62" s="280"/>
      <c r="R62" s="371"/>
      <c r="S62" s="254"/>
      <c r="T62" s="253">
        <f t="shared" si="6"/>
        <v>1.564365</v>
      </c>
      <c r="U62" s="281">
        <f>IF(VLOOKUP($G62,'KALK_grund__GR-_LOS_3'!$B$9:$C$19,1)=$G62,VLOOKUP($G62,'KALK_grund__GR-_LOS_3'!$B$9:$C$19,2),0)</f>
        <v>30</v>
      </c>
      <c r="V62" s="257">
        <f t="shared" si="7"/>
        <v>0.33266666666666667</v>
      </c>
      <c r="W62" s="258">
        <f t="shared" si="8"/>
        <v>4.99</v>
      </c>
      <c r="X62" s="271" t="s">
        <v>867</v>
      </c>
      <c r="Y62" s="314"/>
    </row>
    <row r="63" spans="1:25" x14ac:dyDescent="0.2">
      <c r="A63" s="149"/>
      <c r="B63" s="183">
        <v>34</v>
      </c>
      <c r="C63" s="240" t="s">
        <v>216</v>
      </c>
      <c r="D63" s="334" t="s">
        <v>538</v>
      </c>
      <c r="E63" s="326" t="s">
        <v>727</v>
      </c>
      <c r="F63" s="327" t="s">
        <v>557</v>
      </c>
      <c r="G63" s="326" t="s">
        <v>558</v>
      </c>
      <c r="H63" s="328">
        <v>16.87</v>
      </c>
      <c r="I63" s="325" t="s">
        <v>57</v>
      </c>
      <c r="J63" s="334"/>
      <c r="K63" s="334"/>
      <c r="L63" s="335" t="s">
        <v>59</v>
      </c>
      <c r="M63" s="283">
        <f t="shared" si="3"/>
        <v>51.999999999999993</v>
      </c>
      <c r="N63" s="256">
        <f t="shared" si="4"/>
        <v>73.103333333333325</v>
      </c>
      <c r="O63" s="321">
        <v>100</v>
      </c>
      <c r="P63" s="257">
        <f t="shared" si="5"/>
        <v>0.7310333333333332</v>
      </c>
      <c r="Q63" s="280"/>
      <c r="R63" s="371"/>
      <c r="S63" s="254"/>
      <c r="T63" s="253">
        <f t="shared" si="6"/>
        <v>2.6443725000000002</v>
      </c>
      <c r="U63" s="281">
        <f>IF(VLOOKUP($G63,'KALK_grund__GR-_LOS_3'!$B$9:$C$19,1)=$G63,VLOOKUP($G63,'KALK_grund__GR-_LOS_3'!$B$9:$C$19,2),0)</f>
        <v>30</v>
      </c>
      <c r="V63" s="257">
        <f t="shared" si="7"/>
        <v>0.56233333333333335</v>
      </c>
      <c r="W63" s="258">
        <f t="shared" si="8"/>
        <v>8.4350000000000005</v>
      </c>
      <c r="X63" s="271" t="s">
        <v>867</v>
      </c>
      <c r="Y63" s="314"/>
    </row>
    <row r="64" spans="1:25" x14ac:dyDescent="0.2">
      <c r="A64" s="149"/>
      <c r="B64" s="183">
        <v>35</v>
      </c>
      <c r="C64" s="240" t="s">
        <v>216</v>
      </c>
      <c r="D64" s="334" t="s">
        <v>515</v>
      </c>
      <c r="E64" s="326" t="s">
        <v>728</v>
      </c>
      <c r="F64" s="327" t="s">
        <v>217</v>
      </c>
      <c r="G64" s="326" t="s">
        <v>558</v>
      </c>
      <c r="H64" s="328">
        <v>6.53</v>
      </c>
      <c r="I64" s="325" t="s">
        <v>57</v>
      </c>
      <c r="J64" s="334"/>
      <c r="K64" s="334"/>
      <c r="L64" s="335" t="s">
        <v>59</v>
      </c>
      <c r="M64" s="283">
        <f t="shared" si="3"/>
        <v>51.999999999999993</v>
      </c>
      <c r="N64" s="256">
        <f t="shared" si="4"/>
        <v>28.296666666666663</v>
      </c>
      <c r="O64" s="321">
        <v>100</v>
      </c>
      <c r="P64" s="257">
        <f t="shared" si="5"/>
        <v>0.28296666666666664</v>
      </c>
      <c r="Q64" s="280"/>
      <c r="R64" s="371"/>
      <c r="S64" s="254"/>
      <c r="T64" s="253">
        <f t="shared" si="6"/>
        <v>1.0235775</v>
      </c>
      <c r="U64" s="281">
        <f>IF(VLOOKUP($G64,'KALK_grund__GR-_LOS_3'!$B$9:$C$19,1)=$G64,VLOOKUP($G64,'KALK_grund__GR-_LOS_3'!$B$9:$C$19,2),0)</f>
        <v>30</v>
      </c>
      <c r="V64" s="257">
        <f t="shared" si="7"/>
        <v>0.21766666666666667</v>
      </c>
      <c r="W64" s="258">
        <f t="shared" si="8"/>
        <v>3.2650000000000001</v>
      </c>
      <c r="X64" s="271" t="s">
        <v>867</v>
      </c>
      <c r="Y64" s="314"/>
    </row>
    <row r="65" spans="1:25" x14ac:dyDescent="0.2">
      <c r="A65" s="149"/>
      <c r="B65" s="183">
        <v>36</v>
      </c>
      <c r="C65" s="240" t="s">
        <v>216</v>
      </c>
      <c r="D65" s="334" t="s">
        <v>427</v>
      </c>
      <c r="E65" s="326" t="s">
        <v>224</v>
      </c>
      <c r="F65" s="327" t="s">
        <v>714</v>
      </c>
      <c r="G65" s="326" t="s">
        <v>173</v>
      </c>
      <c r="H65" s="328">
        <v>10.64</v>
      </c>
      <c r="I65" s="325" t="s">
        <v>151</v>
      </c>
      <c r="J65" s="325"/>
      <c r="K65" s="325"/>
      <c r="L65" s="335"/>
      <c r="M65" s="283">
        <f t="shared" si="3"/>
        <v>249.99999999999994</v>
      </c>
      <c r="N65" s="256">
        <f t="shared" si="4"/>
        <v>221.66666666666663</v>
      </c>
      <c r="O65" s="321">
        <v>100</v>
      </c>
      <c r="P65" s="257">
        <f t="shared" si="5"/>
        <v>2.2166666666666663</v>
      </c>
      <c r="Q65" s="280"/>
      <c r="R65" s="371"/>
      <c r="S65" s="254"/>
      <c r="T65" s="253">
        <f t="shared" si="6"/>
        <v>1.6678200000000003</v>
      </c>
      <c r="U65" s="281">
        <f>IF(VLOOKUP($G65,'KALK_grund__GR-_LOS_3'!$B$9:$C$19,1)=$G65,VLOOKUP($G65,'KALK_grund__GR-_LOS_3'!$B$9:$C$19,2),0)</f>
        <v>30</v>
      </c>
      <c r="V65" s="257">
        <f t="shared" si="7"/>
        <v>0.35466666666666669</v>
      </c>
      <c r="W65" s="258">
        <f t="shared" si="8"/>
        <v>5.32</v>
      </c>
      <c r="X65" s="271" t="s">
        <v>867</v>
      </c>
      <c r="Y65" s="314"/>
    </row>
    <row r="66" spans="1:25" x14ac:dyDescent="0.2">
      <c r="A66" s="149"/>
      <c r="B66" s="183">
        <v>37</v>
      </c>
      <c r="C66" s="240" t="s">
        <v>216</v>
      </c>
      <c r="D66" s="334" t="s">
        <v>427</v>
      </c>
      <c r="E66" s="326" t="s">
        <v>225</v>
      </c>
      <c r="F66" s="327" t="s">
        <v>715</v>
      </c>
      <c r="G66" s="326" t="s">
        <v>173</v>
      </c>
      <c r="H66" s="328">
        <v>10.96</v>
      </c>
      <c r="I66" s="325" t="s">
        <v>151</v>
      </c>
      <c r="J66" s="325"/>
      <c r="K66" s="325"/>
      <c r="L66" s="335"/>
      <c r="M66" s="283">
        <f t="shared" si="3"/>
        <v>249.99999999999994</v>
      </c>
      <c r="N66" s="256">
        <f t="shared" si="4"/>
        <v>228.33333333333329</v>
      </c>
      <c r="O66" s="321">
        <v>100</v>
      </c>
      <c r="P66" s="257">
        <f t="shared" si="5"/>
        <v>2.2833333333333328</v>
      </c>
      <c r="Q66" s="280"/>
      <c r="R66" s="371"/>
      <c r="S66" s="254"/>
      <c r="T66" s="253">
        <f t="shared" si="6"/>
        <v>1.7179800000000001</v>
      </c>
      <c r="U66" s="281">
        <f>IF(VLOOKUP($G66,'KALK_grund__GR-_LOS_3'!$B$9:$C$19,1)=$G66,VLOOKUP($G66,'KALK_grund__GR-_LOS_3'!$B$9:$C$19,2),0)</f>
        <v>30</v>
      </c>
      <c r="V66" s="257">
        <f t="shared" si="7"/>
        <v>0.36533333333333334</v>
      </c>
      <c r="W66" s="258">
        <f t="shared" si="8"/>
        <v>5.48</v>
      </c>
      <c r="X66" s="271" t="s">
        <v>867</v>
      </c>
      <c r="Y66" s="314"/>
    </row>
    <row r="67" spans="1:25" x14ac:dyDescent="0.2">
      <c r="A67" s="149">
        <v>1</v>
      </c>
      <c r="B67" s="183">
        <v>38</v>
      </c>
      <c r="C67" s="240" t="s">
        <v>216</v>
      </c>
      <c r="D67" s="325" t="s">
        <v>554</v>
      </c>
      <c r="E67" s="326" t="s">
        <v>228</v>
      </c>
      <c r="F67" s="327" t="s">
        <v>555</v>
      </c>
      <c r="G67" s="326" t="s">
        <v>173</v>
      </c>
      <c r="H67" s="328">
        <v>4.67</v>
      </c>
      <c r="I67" s="330">
        <v>2</v>
      </c>
      <c r="J67" s="325"/>
      <c r="K67" s="325"/>
      <c r="L67" s="336" t="s">
        <v>59</v>
      </c>
      <c r="M67" s="283">
        <f>(I69*$M$9*12)+(K69*12)+L69</f>
        <v>51.999999999999993</v>
      </c>
      <c r="N67" s="256">
        <f>(H69*M69)/12</f>
        <v>8.06</v>
      </c>
      <c r="O67" s="321">
        <v>100</v>
      </c>
      <c r="P67" s="257">
        <f>N69/O69</f>
        <v>8.0600000000000005E-2</v>
      </c>
      <c r="Q67" s="280"/>
      <c r="R67" s="371"/>
      <c r="S67" s="254"/>
      <c r="T67" s="253">
        <f>H69/O69*$O$7</f>
        <v>0.29155500000000006</v>
      </c>
      <c r="U67" s="281">
        <f>IF(VLOOKUP($G67,'KALK_grund__GR-_LOS_3'!$B$9:$C$19,1)=$G67,VLOOKUP($G67,'KALK_grund__GR-_LOS_3'!$B$9:$C$19,2),0)</f>
        <v>30</v>
      </c>
      <c r="V67" s="257">
        <f>H69/U69</f>
        <v>6.2000000000000006E-2</v>
      </c>
      <c r="W67" s="258">
        <f>V69*$W$7</f>
        <v>0.93</v>
      </c>
      <c r="X67" s="271" t="s">
        <v>867</v>
      </c>
      <c r="Y67" s="314"/>
    </row>
    <row r="68" spans="1:25" x14ac:dyDescent="0.2">
      <c r="A68" s="149">
        <v>1</v>
      </c>
      <c r="B68" s="183">
        <v>39</v>
      </c>
      <c r="C68" s="240" t="s">
        <v>216</v>
      </c>
      <c r="D68" s="325" t="s">
        <v>554</v>
      </c>
      <c r="E68" s="326" t="s">
        <v>229</v>
      </c>
      <c r="F68" s="327" t="s">
        <v>556</v>
      </c>
      <c r="G68" s="326" t="s">
        <v>173</v>
      </c>
      <c r="H68" s="328">
        <v>4.71</v>
      </c>
      <c r="I68" s="330">
        <v>2</v>
      </c>
      <c r="J68" s="325"/>
      <c r="K68" s="325"/>
      <c r="L68" s="336"/>
      <c r="M68" s="283">
        <f t="shared" si="3"/>
        <v>99.999999999999986</v>
      </c>
      <c r="N68" s="256">
        <f t="shared" si="4"/>
        <v>39.249999999999993</v>
      </c>
      <c r="O68" s="321">
        <v>100</v>
      </c>
      <c r="P68" s="257">
        <f t="shared" si="5"/>
        <v>0.3924999999999999</v>
      </c>
      <c r="Q68" s="280"/>
      <c r="R68" s="371"/>
      <c r="S68" s="254"/>
      <c r="T68" s="253">
        <f t="shared" si="6"/>
        <v>0.73829250000000013</v>
      </c>
      <c r="U68" s="281">
        <f>IF(VLOOKUP($G68,'KALK_grund__GR-_LOS_3'!$B$9:$C$19,1)=$G68,VLOOKUP($G68,'KALK_grund__GR-_LOS_3'!$B$9:$C$19,2),0)</f>
        <v>30</v>
      </c>
      <c r="V68" s="257">
        <f t="shared" si="7"/>
        <v>0.157</v>
      </c>
      <c r="W68" s="258">
        <f t="shared" si="8"/>
        <v>2.355</v>
      </c>
      <c r="X68" s="271" t="s">
        <v>867</v>
      </c>
      <c r="Y68" s="184"/>
    </row>
    <row r="69" spans="1:25" x14ac:dyDescent="0.2">
      <c r="A69" s="149">
        <v>1</v>
      </c>
      <c r="B69" s="183">
        <v>40</v>
      </c>
      <c r="C69" s="240" t="s">
        <v>216</v>
      </c>
      <c r="D69" s="325" t="s">
        <v>538</v>
      </c>
      <c r="E69" s="326" t="s">
        <v>231</v>
      </c>
      <c r="F69" s="327" t="s">
        <v>557</v>
      </c>
      <c r="G69" s="326" t="s">
        <v>558</v>
      </c>
      <c r="H69" s="328">
        <v>1.86</v>
      </c>
      <c r="I69" s="330">
        <v>1</v>
      </c>
      <c r="J69" s="325"/>
      <c r="K69" s="325"/>
      <c r="L69" s="336" t="s">
        <v>59</v>
      </c>
      <c r="M69" s="283">
        <f t="shared" si="3"/>
        <v>51.999999999999993</v>
      </c>
      <c r="N69" s="256">
        <f t="shared" si="4"/>
        <v>8.06</v>
      </c>
      <c r="O69" s="321">
        <v>100</v>
      </c>
      <c r="P69" s="257">
        <f t="shared" si="5"/>
        <v>8.0600000000000005E-2</v>
      </c>
      <c r="Q69" s="280"/>
      <c r="R69" s="371"/>
      <c r="S69" s="254"/>
      <c r="T69" s="253">
        <f t="shared" si="6"/>
        <v>0.29155500000000006</v>
      </c>
      <c r="U69" s="281">
        <f>IF(VLOOKUP($G69,'KALK_grund__GR-_LOS_3'!$B$9:$C$19,1)=$G69,VLOOKUP($G69,'KALK_grund__GR-_LOS_3'!$B$9:$C$19,2),0)</f>
        <v>30</v>
      </c>
      <c r="V69" s="257">
        <f t="shared" si="7"/>
        <v>6.2000000000000006E-2</v>
      </c>
      <c r="W69" s="258">
        <f t="shared" si="8"/>
        <v>0.93</v>
      </c>
      <c r="X69" s="271" t="s">
        <v>867</v>
      </c>
      <c r="Y69" s="184"/>
    </row>
    <row r="70" spans="1:25" x14ac:dyDescent="0.2">
      <c r="A70" s="149"/>
      <c r="B70" s="183">
        <v>41</v>
      </c>
      <c r="C70" s="240" t="s">
        <v>232</v>
      </c>
      <c r="D70" s="325" t="s">
        <v>538</v>
      </c>
      <c r="E70" s="326" t="s">
        <v>323</v>
      </c>
      <c r="F70" s="327" t="s">
        <v>590</v>
      </c>
      <c r="G70" s="326" t="s">
        <v>180</v>
      </c>
      <c r="H70" s="328">
        <v>16.63</v>
      </c>
      <c r="I70" s="325" t="s">
        <v>57</v>
      </c>
      <c r="J70" s="334"/>
      <c r="K70" s="334"/>
      <c r="L70" s="335" t="s">
        <v>59</v>
      </c>
      <c r="M70" s="283">
        <f t="shared" si="3"/>
        <v>51.999999999999993</v>
      </c>
      <c r="N70" s="256">
        <f t="shared" si="4"/>
        <v>72.063333333333318</v>
      </c>
      <c r="O70" s="321">
        <v>100</v>
      </c>
      <c r="P70" s="257">
        <f t="shared" si="5"/>
        <v>0.72063333333333324</v>
      </c>
      <c r="Q70" s="280"/>
      <c r="R70" s="371"/>
      <c r="S70" s="254"/>
      <c r="T70" s="253">
        <f t="shared" si="6"/>
        <v>2.6067525000000002</v>
      </c>
      <c r="U70" s="281">
        <f>IF(VLOOKUP($G70,'KALK_grund__GR-_LOS_3'!$B$9:$C$19,1)=$G70,VLOOKUP($G70,'KALK_grund__GR-_LOS_3'!$B$9:$C$19,2),0)</f>
        <v>30</v>
      </c>
      <c r="V70" s="257">
        <f t="shared" si="7"/>
        <v>0.55433333333333334</v>
      </c>
      <c r="W70" s="258">
        <f t="shared" si="8"/>
        <v>8.3149999999999995</v>
      </c>
      <c r="X70" s="271" t="s">
        <v>867</v>
      </c>
      <c r="Y70" s="184"/>
    </row>
    <row r="71" spans="1:25" x14ac:dyDescent="0.2">
      <c r="A71" s="149"/>
      <c r="B71" s="183">
        <v>42</v>
      </c>
      <c r="C71" s="240" t="s">
        <v>232</v>
      </c>
      <c r="D71" s="325" t="s">
        <v>538</v>
      </c>
      <c r="E71" s="326" t="s">
        <v>730</v>
      </c>
      <c r="F71" s="327" t="s">
        <v>590</v>
      </c>
      <c r="G71" s="326" t="s">
        <v>558</v>
      </c>
      <c r="H71" s="328">
        <v>10.199999999999999</v>
      </c>
      <c r="I71" s="325" t="s">
        <v>57</v>
      </c>
      <c r="J71" s="334"/>
      <c r="K71" s="334"/>
      <c r="L71" s="335" t="s">
        <v>59</v>
      </c>
      <c r="M71" s="283">
        <f t="shared" si="3"/>
        <v>51.999999999999993</v>
      </c>
      <c r="N71" s="256">
        <f t="shared" si="4"/>
        <v>44.199999999999989</v>
      </c>
      <c r="O71" s="321">
        <v>100</v>
      </c>
      <c r="P71" s="257">
        <f t="shared" si="5"/>
        <v>0.44199999999999989</v>
      </c>
      <c r="Q71" s="280"/>
      <c r="R71" s="371"/>
      <c r="S71" s="254"/>
      <c r="T71" s="253">
        <f t="shared" si="6"/>
        <v>1.5988499999999999</v>
      </c>
      <c r="U71" s="281">
        <f>IF(VLOOKUP($G71,'KALK_grund__GR-_LOS_3'!$B$9:$C$19,1)=$G71,VLOOKUP($G71,'KALK_grund__GR-_LOS_3'!$B$9:$C$19,2),0)</f>
        <v>30</v>
      </c>
      <c r="V71" s="257">
        <f t="shared" si="7"/>
        <v>0.33999999999999997</v>
      </c>
      <c r="W71" s="258">
        <f t="shared" si="8"/>
        <v>5.0999999999999996</v>
      </c>
      <c r="X71" s="271" t="s">
        <v>867</v>
      </c>
      <c r="Y71" s="184"/>
    </row>
    <row r="72" spans="1:25" x14ac:dyDescent="0.2">
      <c r="A72" s="149"/>
      <c r="B72" s="183">
        <v>43</v>
      </c>
      <c r="C72" s="240" t="s">
        <v>232</v>
      </c>
      <c r="D72" s="325" t="s">
        <v>538</v>
      </c>
      <c r="E72" s="326" t="s">
        <v>731</v>
      </c>
      <c r="F72" s="327" t="s">
        <v>590</v>
      </c>
      <c r="G72" s="326" t="s">
        <v>558</v>
      </c>
      <c r="H72" s="328">
        <v>1.74</v>
      </c>
      <c r="I72" s="325" t="s">
        <v>57</v>
      </c>
      <c r="J72" s="334"/>
      <c r="K72" s="334"/>
      <c r="L72" s="335" t="s">
        <v>59</v>
      </c>
      <c r="M72" s="283">
        <f t="shared" si="3"/>
        <v>51.999999999999993</v>
      </c>
      <c r="N72" s="256">
        <f t="shared" si="4"/>
        <v>7.5399999999999991</v>
      </c>
      <c r="O72" s="321">
        <v>100</v>
      </c>
      <c r="P72" s="257">
        <f t="shared" si="5"/>
        <v>7.5399999999999995E-2</v>
      </c>
      <c r="Q72" s="280"/>
      <c r="R72" s="371"/>
      <c r="S72" s="254"/>
      <c r="T72" s="253">
        <f t="shared" si="6"/>
        <v>0.27274500000000002</v>
      </c>
      <c r="U72" s="281">
        <f>IF(VLOOKUP($G72,'KALK_grund__GR-_LOS_3'!$B$9:$C$19,1)=$G72,VLOOKUP($G72,'KALK_grund__GR-_LOS_3'!$B$9:$C$19,2),0)</f>
        <v>30</v>
      </c>
      <c r="V72" s="257">
        <f t="shared" si="7"/>
        <v>5.8000000000000003E-2</v>
      </c>
      <c r="W72" s="258">
        <f t="shared" si="8"/>
        <v>0.87</v>
      </c>
      <c r="X72" s="271" t="s">
        <v>867</v>
      </c>
      <c r="Y72" s="184"/>
    </row>
    <row r="73" spans="1:25" x14ac:dyDescent="0.2">
      <c r="A73" s="149"/>
      <c r="B73" s="183">
        <v>44</v>
      </c>
      <c r="C73" s="240" t="s">
        <v>232</v>
      </c>
      <c r="D73" s="325" t="s">
        <v>538</v>
      </c>
      <c r="E73" s="326" t="s">
        <v>524</v>
      </c>
      <c r="F73" s="327" t="s">
        <v>732</v>
      </c>
      <c r="G73" s="326" t="s">
        <v>172</v>
      </c>
      <c r="H73" s="328">
        <v>2.81</v>
      </c>
      <c r="I73" s="325" t="s">
        <v>57</v>
      </c>
      <c r="J73" s="334"/>
      <c r="K73" s="334"/>
      <c r="L73" s="335" t="s">
        <v>59</v>
      </c>
      <c r="M73" s="283">
        <f t="shared" si="3"/>
        <v>51.999999999999993</v>
      </c>
      <c r="N73" s="256">
        <f t="shared" si="4"/>
        <v>12.176666666666664</v>
      </c>
      <c r="O73" s="321">
        <v>100</v>
      </c>
      <c r="P73" s="257">
        <f t="shared" si="5"/>
        <v>0.12176666666666663</v>
      </c>
      <c r="Q73" s="280"/>
      <c r="R73" s="371"/>
      <c r="S73" s="254"/>
      <c r="T73" s="253">
        <f t="shared" si="6"/>
        <v>0.44046750000000001</v>
      </c>
      <c r="U73" s="281">
        <f>IF(VLOOKUP($G73,'KALK_grund__GR-_LOS_3'!$B$9:$C$19,1)=$G73,VLOOKUP($G73,'KALK_grund__GR-_LOS_3'!$B$9:$C$19,2),0)</f>
        <v>30</v>
      </c>
      <c r="V73" s="257">
        <f t="shared" si="7"/>
        <v>9.3666666666666662E-2</v>
      </c>
      <c r="W73" s="258">
        <f t="shared" si="8"/>
        <v>1.405</v>
      </c>
      <c r="X73" s="271" t="s">
        <v>867</v>
      </c>
      <c r="Y73" s="184"/>
    </row>
    <row r="74" spans="1:25" x14ac:dyDescent="0.2">
      <c r="A74" s="149"/>
      <c r="B74" s="183">
        <v>45</v>
      </c>
      <c r="C74" s="240" t="s">
        <v>232</v>
      </c>
      <c r="D74" s="334" t="s">
        <v>426</v>
      </c>
      <c r="E74" s="326" t="s">
        <v>525</v>
      </c>
      <c r="F74" s="327" t="s">
        <v>724</v>
      </c>
      <c r="G74" s="326" t="s">
        <v>181</v>
      </c>
      <c r="H74" s="328">
        <v>95.92</v>
      </c>
      <c r="I74" s="325" t="s">
        <v>151</v>
      </c>
      <c r="J74" s="334"/>
      <c r="K74" s="334"/>
      <c r="L74" s="334"/>
      <c r="M74" s="283">
        <f t="shared" si="3"/>
        <v>249.99999999999994</v>
      </c>
      <c r="N74" s="256">
        <f t="shared" si="4"/>
        <v>1998.333333333333</v>
      </c>
      <c r="O74" s="321">
        <v>100</v>
      </c>
      <c r="P74" s="257">
        <f t="shared" si="5"/>
        <v>19.983333333333331</v>
      </c>
      <c r="Q74" s="280"/>
      <c r="R74" s="371"/>
      <c r="S74" s="254"/>
      <c r="T74" s="253">
        <f t="shared" si="6"/>
        <v>15.035460000000002</v>
      </c>
      <c r="U74" s="281">
        <f>IF(VLOOKUP($G74,'KALK_grund__GR-_LOS_3'!$B$9:$C$19,1)=$G74,VLOOKUP($G74,'KALK_grund__GR-_LOS_3'!$B$9:$C$19,2),0)</f>
        <v>30</v>
      </c>
      <c r="V74" s="257">
        <f t="shared" si="7"/>
        <v>3.1973333333333334</v>
      </c>
      <c r="W74" s="258">
        <f t="shared" si="8"/>
        <v>47.96</v>
      </c>
      <c r="X74" s="271" t="s">
        <v>867</v>
      </c>
      <c r="Y74" s="184"/>
    </row>
    <row r="75" spans="1:25" x14ac:dyDescent="0.2">
      <c r="A75" s="149"/>
      <c r="B75" s="183">
        <v>46</v>
      </c>
      <c r="C75" s="240" t="s">
        <v>232</v>
      </c>
      <c r="D75" s="334" t="s">
        <v>427</v>
      </c>
      <c r="E75" s="326" t="s">
        <v>733</v>
      </c>
      <c r="F75" s="327" t="s">
        <v>734</v>
      </c>
      <c r="G75" s="326" t="s">
        <v>180</v>
      </c>
      <c r="H75" s="328">
        <v>3.34</v>
      </c>
      <c r="I75" s="325" t="s">
        <v>151</v>
      </c>
      <c r="J75" s="334"/>
      <c r="K75" s="334"/>
      <c r="L75" s="334"/>
      <c r="M75" s="283">
        <f t="shared" si="3"/>
        <v>249.99999999999994</v>
      </c>
      <c r="N75" s="256">
        <f t="shared" si="4"/>
        <v>69.583333333333314</v>
      </c>
      <c r="O75" s="321">
        <v>100</v>
      </c>
      <c r="P75" s="257">
        <f t="shared" si="5"/>
        <v>0.69583333333333319</v>
      </c>
      <c r="Q75" s="280"/>
      <c r="R75" s="371"/>
      <c r="S75" s="254"/>
      <c r="T75" s="253">
        <f t="shared" si="6"/>
        <v>0.52354500000000004</v>
      </c>
      <c r="U75" s="281">
        <f>IF(VLOOKUP($G75,'KALK_grund__GR-_LOS_3'!$B$9:$C$19,1)=$G75,VLOOKUP($G75,'KALK_grund__GR-_LOS_3'!$B$9:$C$19,2),0)</f>
        <v>30</v>
      </c>
      <c r="V75" s="257">
        <f t="shared" si="7"/>
        <v>0.11133333333333333</v>
      </c>
      <c r="W75" s="258">
        <f t="shared" si="8"/>
        <v>1.67</v>
      </c>
      <c r="X75" s="271" t="s">
        <v>867</v>
      </c>
      <c r="Y75" s="184"/>
    </row>
    <row r="76" spans="1:25" x14ac:dyDescent="0.2">
      <c r="A76" s="149"/>
      <c r="B76" s="183">
        <v>47</v>
      </c>
      <c r="C76" s="240" t="s">
        <v>232</v>
      </c>
      <c r="D76" s="325" t="s">
        <v>538</v>
      </c>
      <c r="E76" s="326" t="s">
        <v>735</v>
      </c>
      <c r="F76" s="327" t="s">
        <v>590</v>
      </c>
      <c r="G76" s="326" t="s">
        <v>558</v>
      </c>
      <c r="H76" s="328">
        <v>16.73</v>
      </c>
      <c r="I76" s="325" t="s">
        <v>151</v>
      </c>
      <c r="J76" s="334"/>
      <c r="K76" s="334"/>
      <c r="L76" s="334"/>
      <c r="M76" s="283">
        <f t="shared" si="3"/>
        <v>249.99999999999994</v>
      </c>
      <c r="N76" s="256">
        <f t="shared" si="4"/>
        <v>348.54166666666657</v>
      </c>
      <c r="O76" s="321">
        <v>100</v>
      </c>
      <c r="P76" s="257">
        <f t="shared" si="5"/>
        <v>3.4854166666666657</v>
      </c>
      <c r="Q76" s="280"/>
      <c r="R76" s="371"/>
      <c r="S76" s="254"/>
      <c r="T76" s="253">
        <f t="shared" si="6"/>
        <v>2.6224275000000001</v>
      </c>
      <c r="U76" s="281">
        <f>IF(VLOOKUP($G76,'KALK_grund__GR-_LOS_3'!$B$9:$C$19,1)=$G76,VLOOKUP($G76,'KALK_grund__GR-_LOS_3'!$B$9:$C$19,2),0)</f>
        <v>30</v>
      </c>
      <c r="V76" s="257">
        <f t="shared" si="7"/>
        <v>0.55766666666666664</v>
      </c>
      <c r="W76" s="258">
        <f t="shared" si="8"/>
        <v>8.3650000000000002</v>
      </c>
      <c r="X76" s="271" t="s">
        <v>867</v>
      </c>
      <c r="Y76" s="184"/>
    </row>
    <row r="77" spans="1:25" x14ac:dyDescent="0.2">
      <c r="A77" s="149"/>
      <c r="B77" s="183">
        <v>48</v>
      </c>
      <c r="C77" s="240" t="s">
        <v>232</v>
      </c>
      <c r="D77" s="334" t="s">
        <v>427</v>
      </c>
      <c r="E77" s="326" t="s">
        <v>736</v>
      </c>
      <c r="F77" s="327" t="s">
        <v>737</v>
      </c>
      <c r="G77" s="326" t="s">
        <v>173</v>
      </c>
      <c r="H77" s="328">
        <v>4.6500000000000004</v>
      </c>
      <c r="I77" s="325" t="s">
        <v>151</v>
      </c>
      <c r="J77" s="334"/>
      <c r="K77" s="334"/>
      <c r="L77" s="334"/>
      <c r="M77" s="283">
        <f t="shared" si="3"/>
        <v>249.99999999999994</v>
      </c>
      <c r="N77" s="256">
        <f t="shared" si="4"/>
        <v>96.874999999999986</v>
      </c>
      <c r="O77" s="321">
        <v>100</v>
      </c>
      <c r="P77" s="257">
        <f t="shared" si="5"/>
        <v>0.96874999999999989</v>
      </c>
      <c r="Q77" s="280"/>
      <c r="R77" s="371"/>
      <c r="S77" s="254"/>
      <c r="T77" s="253">
        <f t="shared" si="6"/>
        <v>0.72888750000000013</v>
      </c>
      <c r="U77" s="281">
        <f>IF(VLOOKUP($G77,'KALK_grund__GR-_LOS_3'!$B$9:$C$19,1)=$G77,VLOOKUP($G77,'KALK_grund__GR-_LOS_3'!$B$9:$C$19,2),0)</f>
        <v>30</v>
      </c>
      <c r="V77" s="257">
        <f t="shared" si="7"/>
        <v>0.155</v>
      </c>
      <c r="W77" s="258">
        <f t="shared" si="8"/>
        <v>2.3250000000000002</v>
      </c>
      <c r="X77" s="271" t="s">
        <v>867</v>
      </c>
      <c r="Y77" s="184"/>
    </row>
    <row r="78" spans="1:25" x14ac:dyDescent="0.2">
      <c r="A78" s="149"/>
      <c r="B78" s="183">
        <v>49</v>
      </c>
      <c r="C78" s="240" t="s">
        <v>232</v>
      </c>
      <c r="D78" s="334" t="s">
        <v>427</v>
      </c>
      <c r="E78" s="326" t="s">
        <v>738</v>
      </c>
      <c r="F78" s="327" t="s">
        <v>739</v>
      </c>
      <c r="G78" s="326" t="s">
        <v>173</v>
      </c>
      <c r="H78" s="328">
        <v>6.73</v>
      </c>
      <c r="I78" s="325" t="s">
        <v>151</v>
      </c>
      <c r="J78" s="334"/>
      <c r="K78" s="334"/>
      <c r="L78" s="334"/>
      <c r="M78" s="283">
        <f t="shared" si="3"/>
        <v>249.99999999999994</v>
      </c>
      <c r="N78" s="256">
        <f t="shared" si="4"/>
        <v>140.20833333333331</v>
      </c>
      <c r="O78" s="321">
        <v>100</v>
      </c>
      <c r="P78" s="257">
        <f t="shared" si="5"/>
        <v>1.4020833333333331</v>
      </c>
      <c r="Q78" s="280"/>
      <c r="R78" s="371"/>
      <c r="S78" s="254"/>
      <c r="T78" s="253">
        <f t="shared" si="6"/>
        <v>1.0549275</v>
      </c>
      <c r="U78" s="281">
        <f>IF(VLOOKUP($G78,'KALK_grund__GR-_LOS_3'!$B$9:$C$19,1)=$G78,VLOOKUP($G78,'KALK_grund__GR-_LOS_3'!$B$9:$C$19,2),0)</f>
        <v>30</v>
      </c>
      <c r="V78" s="257">
        <f t="shared" si="7"/>
        <v>0.22433333333333336</v>
      </c>
      <c r="W78" s="258">
        <f t="shared" si="8"/>
        <v>3.3650000000000002</v>
      </c>
      <c r="X78" s="271" t="s">
        <v>867</v>
      </c>
      <c r="Y78" s="184"/>
    </row>
    <row r="79" spans="1:25" x14ac:dyDescent="0.2">
      <c r="A79" s="149"/>
      <c r="B79" s="183">
        <v>52</v>
      </c>
      <c r="C79" s="240" t="s">
        <v>232</v>
      </c>
      <c r="D79" s="334" t="s">
        <v>427</v>
      </c>
      <c r="E79" s="326" t="s">
        <v>740</v>
      </c>
      <c r="F79" s="327" t="s">
        <v>741</v>
      </c>
      <c r="G79" s="326" t="s">
        <v>173</v>
      </c>
      <c r="H79" s="328">
        <v>3.7</v>
      </c>
      <c r="I79" s="325" t="s">
        <v>151</v>
      </c>
      <c r="J79" s="334"/>
      <c r="K79" s="334"/>
      <c r="L79" s="334"/>
      <c r="M79" s="283">
        <f t="shared" si="3"/>
        <v>249.99999999999994</v>
      </c>
      <c r="N79" s="256">
        <f t="shared" si="4"/>
        <v>77.083333333333329</v>
      </c>
      <c r="O79" s="321">
        <v>100</v>
      </c>
      <c r="P79" s="257">
        <f t="shared" si="5"/>
        <v>0.77083333333333326</v>
      </c>
      <c r="Q79" s="280"/>
      <c r="R79" s="371"/>
      <c r="S79" s="254"/>
      <c r="T79" s="253">
        <f t="shared" si="6"/>
        <v>0.57997500000000013</v>
      </c>
      <c r="U79" s="281">
        <f>IF(VLOOKUP($G79,'KALK_grund__GR-_LOS_3'!$B$9:$C$19,1)=$G79,VLOOKUP($G79,'KALK_grund__GR-_LOS_3'!$B$9:$C$19,2),0)</f>
        <v>30</v>
      </c>
      <c r="V79" s="257">
        <f t="shared" si="7"/>
        <v>0.12333333333333334</v>
      </c>
      <c r="W79" s="258">
        <f t="shared" si="8"/>
        <v>1.85</v>
      </c>
      <c r="X79" s="271" t="s">
        <v>867</v>
      </c>
      <c r="Y79" s="184"/>
    </row>
    <row r="80" spans="1:25" x14ac:dyDescent="0.2">
      <c r="A80" s="149"/>
      <c r="B80" s="183">
        <v>51</v>
      </c>
      <c r="C80" s="240" t="s">
        <v>232</v>
      </c>
      <c r="D80" s="334" t="s">
        <v>426</v>
      </c>
      <c r="E80" s="326" t="s">
        <v>742</v>
      </c>
      <c r="F80" s="327" t="s">
        <v>217</v>
      </c>
      <c r="G80" s="326" t="s">
        <v>558</v>
      </c>
      <c r="H80" s="328">
        <v>12.81</v>
      </c>
      <c r="I80" s="325" t="s">
        <v>151</v>
      </c>
      <c r="J80" s="334"/>
      <c r="K80" s="334"/>
      <c r="L80" s="334"/>
      <c r="M80" s="283">
        <f t="shared" si="3"/>
        <v>249.99999999999994</v>
      </c>
      <c r="N80" s="256">
        <f t="shared" si="4"/>
        <v>266.87499999999994</v>
      </c>
      <c r="O80" s="321">
        <v>100</v>
      </c>
      <c r="P80" s="257">
        <f t="shared" si="5"/>
        <v>2.6687499999999993</v>
      </c>
      <c r="Q80" s="280"/>
      <c r="R80" s="371"/>
      <c r="S80" s="254"/>
      <c r="T80" s="253">
        <f t="shared" si="6"/>
        <v>2.0079674999999999</v>
      </c>
      <c r="U80" s="281">
        <f>IF(VLOOKUP($G80,'KALK_grund__GR-_LOS_3'!$B$9:$C$19,1)=$G80,VLOOKUP($G80,'KALK_grund__GR-_LOS_3'!$B$9:$C$19,2),0)</f>
        <v>30</v>
      </c>
      <c r="V80" s="257">
        <f t="shared" si="7"/>
        <v>0.42699999999999999</v>
      </c>
      <c r="W80" s="258">
        <f t="shared" si="8"/>
        <v>6.4050000000000002</v>
      </c>
      <c r="X80" s="271" t="s">
        <v>867</v>
      </c>
      <c r="Y80" s="184"/>
    </row>
    <row r="81" spans="1:25" x14ac:dyDescent="0.2">
      <c r="A81" s="149"/>
      <c r="B81" s="183">
        <v>52</v>
      </c>
      <c r="C81" s="240" t="s">
        <v>232</v>
      </c>
      <c r="D81" s="325" t="s">
        <v>538</v>
      </c>
      <c r="E81" s="326" t="s">
        <v>743</v>
      </c>
      <c r="F81" s="327" t="s">
        <v>590</v>
      </c>
      <c r="G81" s="326" t="s">
        <v>558</v>
      </c>
      <c r="H81" s="328">
        <v>10.35</v>
      </c>
      <c r="I81" s="325" t="s">
        <v>57</v>
      </c>
      <c r="J81" s="334"/>
      <c r="K81" s="334"/>
      <c r="L81" s="335" t="s">
        <v>59</v>
      </c>
      <c r="M81" s="283">
        <f t="shared" si="3"/>
        <v>51.999999999999993</v>
      </c>
      <c r="N81" s="256">
        <f t="shared" si="4"/>
        <v>44.849999999999994</v>
      </c>
      <c r="O81" s="321">
        <v>100</v>
      </c>
      <c r="P81" s="257">
        <f t="shared" si="5"/>
        <v>0.44849999999999995</v>
      </c>
      <c r="Q81" s="280"/>
      <c r="R81" s="371"/>
      <c r="S81" s="254"/>
      <c r="T81" s="253">
        <f t="shared" si="6"/>
        <v>1.6223624999999999</v>
      </c>
      <c r="U81" s="281">
        <f>IF(VLOOKUP($G81,'KALK_grund__GR-_LOS_3'!$B$9:$C$19,1)=$G81,VLOOKUP($G81,'KALK_grund__GR-_LOS_3'!$B$9:$C$19,2),0)</f>
        <v>30</v>
      </c>
      <c r="V81" s="257">
        <f t="shared" si="7"/>
        <v>0.34499999999999997</v>
      </c>
      <c r="W81" s="258">
        <f t="shared" si="8"/>
        <v>5.1749999999999998</v>
      </c>
      <c r="X81" s="271" t="s">
        <v>867</v>
      </c>
      <c r="Y81" s="184"/>
    </row>
    <row r="82" spans="1:25" x14ac:dyDescent="0.2">
      <c r="A82" s="149"/>
      <c r="B82" s="183">
        <v>53</v>
      </c>
      <c r="C82" s="240" t="s">
        <v>232</v>
      </c>
      <c r="D82" s="325" t="s">
        <v>538</v>
      </c>
      <c r="E82" s="326" t="s">
        <v>744</v>
      </c>
      <c r="F82" s="327" t="s">
        <v>590</v>
      </c>
      <c r="G82" s="326" t="s">
        <v>558</v>
      </c>
      <c r="H82" s="328">
        <v>10.52</v>
      </c>
      <c r="I82" s="325" t="s">
        <v>57</v>
      </c>
      <c r="J82" s="334"/>
      <c r="K82" s="334"/>
      <c r="L82" s="335" t="s">
        <v>59</v>
      </c>
      <c r="M82" s="283">
        <f t="shared" si="3"/>
        <v>51.999999999999993</v>
      </c>
      <c r="N82" s="256">
        <f t="shared" si="4"/>
        <v>45.586666666666652</v>
      </c>
      <c r="O82" s="321">
        <v>100</v>
      </c>
      <c r="P82" s="257">
        <f t="shared" si="5"/>
        <v>0.45586666666666653</v>
      </c>
      <c r="Q82" s="280"/>
      <c r="R82" s="371"/>
      <c r="S82" s="254"/>
      <c r="T82" s="253">
        <f t="shared" si="6"/>
        <v>1.6490100000000001</v>
      </c>
      <c r="U82" s="281">
        <f>IF(VLOOKUP($G82,'KALK_grund__GR-_LOS_3'!$B$9:$C$19,1)=$G82,VLOOKUP($G82,'KALK_grund__GR-_LOS_3'!$B$9:$C$19,2),0)</f>
        <v>30</v>
      </c>
      <c r="V82" s="257">
        <f t="shared" si="7"/>
        <v>0.35066666666666663</v>
      </c>
      <c r="W82" s="258">
        <f t="shared" si="8"/>
        <v>5.26</v>
      </c>
      <c r="X82" s="271" t="s">
        <v>867</v>
      </c>
      <c r="Y82" s="184"/>
    </row>
    <row r="83" spans="1:25" x14ac:dyDescent="0.2">
      <c r="A83" s="149">
        <v>1</v>
      </c>
      <c r="B83" s="183">
        <v>54</v>
      </c>
      <c r="C83" s="240" t="s">
        <v>232</v>
      </c>
      <c r="D83" s="325" t="s">
        <v>540</v>
      </c>
      <c r="E83" s="326" t="s">
        <v>244</v>
      </c>
      <c r="F83" s="327" t="s">
        <v>272</v>
      </c>
      <c r="G83" s="326" t="s">
        <v>179</v>
      </c>
      <c r="H83" s="328">
        <v>17.45</v>
      </c>
      <c r="I83" s="330">
        <v>1</v>
      </c>
      <c r="J83" s="329"/>
      <c r="K83" s="329"/>
      <c r="L83" s="337">
        <v>2</v>
      </c>
      <c r="M83" s="283">
        <f t="shared" si="3"/>
        <v>51.999999999999993</v>
      </c>
      <c r="N83" s="256">
        <f t="shared" si="4"/>
        <v>75.61666666666666</v>
      </c>
      <c r="O83" s="321">
        <v>100</v>
      </c>
      <c r="P83" s="257">
        <f t="shared" si="5"/>
        <v>0.75616666666666665</v>
      </c>
      <c r="Q83" s="280"/>
      <c r="R83" s="371"/>
      <c r="S83" s="254"/>
      <c r="T83" s="253">
        <f t="shared" si="6"/>
        <v>2.7352875000000001</v>
      </c>
      <c r="U83" s="281">
        <f>IF(VLOOKUP($G83,'KALK_grund__GR-_LOS_3'!$B$9:$C$19,1)=$G83,VLOOKUP($G83,'KALK_grund__GR-_LOS_3'!$B$9:$C$19,2),0)</f>
        <v>30</v>
      </c>
      <c r="V83" s="257">
        <f t="shared" si="7"/>
        <v>0.58166666666666667</v>
      </c>
      <c r="W83" s="258">
        <f t="shared" si="8"/>
        <v>8.7249999999999996</v>
      </c>
      <c r="X83" s="271" t="s">
        <v>867</v>
      </c>
      <c r="Y83" s="184"/>
    </row>
    <row r="84" spans="1:25" x14ac:dyDescent="0.2">
      <c r="A84" s="149">
        <v>1</v>
      </c>
      <c r="B84" s="183">
        <v>55</v>
      </c>
      <c r="C84" s="240" t="s">
        <v>232</v>
      </c>
      <c r="D84" s="325" t="s">
        <v>540</v>
      </c>
      <c r="E84" s="326" t="s">
        <v>242</v>
      </c>
      <c r="F84" s="327" t="s">
        <v>272</v>
      </c>
      <c r="G84" s="326" t="s">
        <v>179</v>
      </c>
      <c r="H84" s="328">
        <v>18.850000000000001</v>
      </c>
      <c r="I84" s="330">
        <v>1</v>
      </c>
      <c r="J84" s="329"/>
      <c r="K84" s="329"/>
      <c r="L84" s="337">
        <v>2</v>
      </c>
      <c r="M84" s="283">
        <f t="shared" si="3"/>
        <v>51.999999999999993</v>
      </c>
      <c r="N84" s="256">
        <f t="shared" si="4"/>
        <v>81.683333333333323</v>
      </c>
      <c r="O84" s="321">
        <v>100</v>
      </c>
      <c r="P84" s="257">
        <f t="shared" si="5"/>
        <v>0.81683333333333319</v>
      </c>
      <c r="Q84" s="280"/>
      <c r="R84" s="371"/>
      <c r="S84" s="254"/>
      <c r="T84" s="253">
        <f t="shared" si="6"/>
        <v>2.9547375000000002</v>
      </c>
      <c r="U84" s="281">
        <f>IF(VLOOKUP($G84,'KALK_grund__GR-_LOS_3'!$B$9:$C$19,1)=$G84,VLOOKUP($G84,'KALK_grund__GR-_LOS_3'!$B$9:$C$19,2),0)</f>
        <v>30</v>
      </c>
      <c r="V84" s="257">
        <f t="shared" si="7"/>
        <v>0.62833333333333341</v>
      </c>
      <c r="W84" s="258">
        <f t="shared" si="8"/>
        <v>9.4250000000000007</v>
      </c>
      <c r="X84" s="271" t="s">
        <v>867</v>
      </c>
      <c r="Y84" s="184"/>
    </row>
    <row r="85" spans="1:25" x14ac:dyDescent="0.2">
      <c r="A85" s="149">
        <v>1</v>
      </c>
      <c r="B85" s="183">
        <v>56</v>
      </c>
      <c r="C85" s="240" t="s">
        <v>232</v>
      </c>
      <c r="D85" s="325" t="s">
        <v>540</v>
      </c>
      <c r="E85" s="326" t="s">
        <v>255</v>
      </c>
      <c r="F85" s="327" t="s">
        <v>559</v>
      </c>
      <c r="G85" s="326" t="s">
        <v>179</v>
      </c>
      <c r="H85" s="328">
        <v>24.08</v>
      </c>
      <c r="I85" s="330">
        <v>1</v>
      </c>
      <c r="J85" s="329"/>
      <c r="K85" s="329"/>
      <c r="L85" s="337">
        <v>2</v>
      </c>
      <c r="M85" s="283">
        <f t="shared" si="3"/>
        <v>51.999999999999993</v>
      </c>
      <c r="N85" s="256">
        <f t="shared" si="4"/>
        <v>104.34666666666664</v>
      </c>
      <c r="O85" s="321">
        <v>100</v>
      </c>
      <c r="P85" s="257">
        <f t="shared" si="5"/>
        <v>1.0434666666666663</v>
      </c>
      <c r="Q85" s="280"/>
      <c r="R85" s="323"/>
      <c r="S85" s="254"/>
      <c r="T85" s="253">
        <f t="shared" si="6"/>
        <v>3.77454</v>
      </c>
      <c r="U85" s="281">
        <f>IF(VLOOKUP($G85,'KALK_grund__GR-_LOS_3'!$B$9:$C$19,1)=$G85,VLOOKUP($G85,'KALK_grund__GR-_LOS_3'!$B$9:$C$19,2),0)</f>
        <v>30</v>
      </c>
      <c r="V85" s="257">
        <f t="shared" si="7"/>
        <v>0.80266666666666664</v>
      </c>
      <c r="W85" s="258">
        <f t="shared" si="8"/>
        <v>12.04</v>
      </c>
      <c r="X85" s="271" t="s">
        <v>867</v>
      </c>
      <c r="Y85" s="314"/>
    </row>
    <row r="86" spans="1:25" x14ac:dyDescent="0.2">
      <c r="A86" s="149">
        <v>1</v>
      </c>
      <c r="B86" s="183">
        <v>57</v>
      </c>
      <c r="C86" s="240" t="s">
        <v>232</v>
      </c>
      <c r="D86" s="325" t="s">
        <v>540</v>
      </c>
      <c r="E86" s="326" t="s">
        <v>254</v>
      </c>
      <c r="F86" s="327" t="s">
        <v>559</v>
      </c>
      <c r="G86" s="326" t="s">
        <v>179</v>
      </c>
      <c r="H86" s="328">
        <v>19.63</v>
      </c>
      <c r="I86" s="330">
        <v>1</v>
      </c>
      <c r="J86" s="329"/>
      <c r="K86" s="329"/>
      <c r="L86" s="337">
        <v>2</v>
      </c>
      <c r="M86" s="283">
        <f t="shared" si="3"/>
        <v>51.999999999999993</v>
      </c>
      <c r="N86" s="256">
        <f t="shared" si="4"/>
        <v>85.063333333333318</v>
      </c>
      <c r="O86" s="321">
        <v>100</v>
      </c>
      <c r="P86" s="257">
        <f t="shared" si="5"/>
        <v>0.85063333333333313</v>
      </c>
      <c r="Q86" s="280"/>
      <c r="R86" s="323"/>
      <c r="S86" s="254"/>
      <c r="T86" s="253">
        <f t="shared" si="6"/>
        <v>3.0770025000000003</v>
      </c>
      <c r="U86" s="281">
        <f>IF(VLOOKUP($G86,'KALK_grund__GR-_LOS_3'!$B$9:$C$19,1)=$G86,VLOOKUP($G86,'KALK_grund__GR-_LOS_3'!$B$9:$C$19,2),0)</f>
        <v>30</v>
      </c>
      <c r="V86" s="257">
        <f t="shared" si="7"/>
        <v>0.65433333333333332</v>
      </c>
      <c r="W86" s="258">
        <f t="shared" si="8"/>
        <v>9.8149999999999995</v>
      </c>
      <c r="X86" s="271" t="s">
        <v>867</v>
      </c>
      <c r="Y86" s="314"/>
    </row>
    <row r="87" spans="1:25" x14ac:dyDescent="0.2">
      <c r="A87" s="149">
        <v>1</v>
      </c>
      <c r="B87" s="183">
        <v>58</v>
      </c>
      <c r="C87" s="240" t="s">
        <v>232</v>
      </c>
      <c r="D87" s="325" t="s">
        <v>540</v>
      </c>
      <c r="E87" s="326" t="s">
        <v>253</v>
      </c>
      <c r="F87" s="327" t="s">
        <v>559</v>
      </c>
      <c r="G87" s="326" t="s">
        <v>179</v>
      </c>
      <c r="H87" s="328">
        <v>26.36</v>
      </c>
      <c r="I87" s="330">
        <v>1</v>
      </c>
      <c r="J87" s="325"/>
      <c r="K87" s="325"/>
      <c r="L87" s="336" t="s">
        <v>59</v>
      </c>
      <c r="M87" s="283">
        <f t="shared" si="3"/>
        <v>51.999999999999993</v>
      </c>
      <c r="N87" s="256">
        <f t="shared" si="4"/>
        <v>114.22666666666665</v>
      </c>
      <c r="O87" s="321">
        <v>100</v>
      </c>
      <c r="P87" s="257">
        <f t="shared" si="5"/>
        <v>1.1422666666666665</v>
      </c>
      <c r="Q87" s="280"/>
      <c r="R87" s="323"/>
      <c r="S87" s="254"/>
      <c r="T87" s="253">
        <f t="shared" si="6"/>
        <v>4.1319300000000005</v>
      </c>
      <c r="U87" s="281">
        <f>IF(VLOOKUP($G87,'KALK_grund__GR-_LOS_3'!$B$9:$C$19,1)=$G87,VLOOKUP($G87,'KALK_grund__GR-_LOS_3'!$B$9:$C$19,2),0)</f>
        <v>30</v>
      </c>
      <c r="V87" s="257">
        <f t="shared" si="7"/>
        <v>0.8786666666666666</v>
      </c>
      <c r="W87" s="258">
        <f t="shared" si="8"/>
        <v>13.18</v>
      </c>
      <c r="X87" s="271" t="s">
        <v>867</v>
      </c>
      <c r="Y87" s="314"/>
    </row>
    <row r="88" spans="1:25" x14ac:dyDescent="0.2">
      <c r="A88" s="149">
        <v>1</v>
      </c>
      <c r="B88" s="183">
        <v>59</v>
      </c>
      <c r="C88" s="240" t="s">
        <v>232</v>
      </c>
      <c r="D88" s="325" t="s">
        <v>540</v>
      </c>
      <c r="E88" s="326" t="s">
        <v>252</v>
      </c>
      <c r="F88" s="327" t="s">
        <v>559</v>
      </c>
      <c r="G88" s="326" t="s">
        <v>179</v>
      </c>
      <c r="H88" s="328">
        <v>18.850000000000001</v>
      </c>
      <c r="I88" s="330">
        <v>1</v>
      </c>
      <c r="J88" s="325"/>
      <c r="K88" s="325"/>
      <c r="L88" s="336" t="s">
        <v>59</v>
      </c>
      <c r="M88" s="283">
        <f t="shared" si="3"/>
        <v>51.999999999999993</v>
      </c>
      <c r="N88" s="256">
        <f t="shared" si="4"/>
        <v>81.683333333333323</v>
      </c>
      <c r="O88" s="321">
        <v>100</v>
      </c>
      <c r="P88" s="257">
        <f t="shared" si="5"/>
        <v>0.81683333333333319</v>
      </c>
      <c r="Q88" s="280"/>
      <c r="R88" s="371"/>
      <c r="S88" s="254"/>
      <c r="T88" s="253">
        <f t="shared" si="6"/>
        <v>2.9547375000000002</v>
      </c>
      <c r="U88" s="281">
        <f>IF(VLOOKUP($G88,'KALK_grund__GR-_LOS_3'!$B$9:$C$19,1)=$G88,VLOOKUP($G88,'KALK_grund__GR-_LOS_3'!$B$9:$C$19,2),0)</f>
        <v>30</v>
      </c>
      <c r="V88" s="257">
        <f t="shared" si="7"/>
        <v>0.62833333333333341</v>
      </c>
      <c r="W88" s="258">
        <f t="shared" si="8"/>
        <v>9.4250000000000007</v>
      </c>
      <c r="X88" s="271" t="s">
        <v>867</v>
      </c>
      <c r="Y88" s="314"/>
    </row>
    <row r="89" spans="1:25" x14ac:dyDescent="0.2">
      <c r="A89" s="149">
        <v>1</v>
      </c>
      <c r="B89" s="183">
        <v>60</v>
      </c>
      <c r="C89" s="240" t="s">
        <v>232</v>
      </c>
      <c r="D89" s="325" t="s">
        <v>540</v>
      </c>
      <c r="E89" s="326" t="s">
        <v>251</v>
      </c>
      <c r="F89" s="327" t="s">
        <v>559</v>
      </c>
      <c r="G89" s="326" t="s">
        <v>179</v>
      </c>
      <c r="H89" s="328">
        <v>18.440000000000001</v>
      </c>
      <c r="I89" s="330">
        <v>1</v>
      </c>
      <c r="J89" s="325"/>
      <c r="K89" s="325"/>
      <c r="L89" s="336" t="s">
        <v>59</v>
      </c>
      <c r="M89" s="283">
        <f t="shared" si="3"/>
        <v>51.999999999999993</v>
      </c>
      <c r="N89" s="256">
        <f t="shared" si="4"/>
        <v>79.906666666666652</v>
      </c>
      <c r="O89" s="321">
        <v>100</v>
      </c>
      <c r="P89" s="257">
        <f t="shared" si="5"/>
        <v>0.79906666666666648</v>
      </c>
      <c r="Q89" s="280"/>
      <c r="R89" s="371"/>
      <c r="S89" s="254"/>
      <c r="T89" s="253">
        <f t="shared" si="6"/>
        <v>2.8904700000000001</v>
      </c>
      <c r="U89" s="281">
        <f>IF(VLOOKUP($G89,'KALK_grund__GR-_LOS_3'!$B$9:$C$19,1)=$G89,VLOOKUP($G89,'KALK_grund__GR-_LOS_3'!$B$9:$C$19,2),0)</f>
        <v>30</v>
      </c>
      <c r="V89" s="257">
        <f t="shared" si="7"/>
        <v>0.61466666666666669</v>
      </c>
      <c r="W89" s="258">
        <f t="shared" si="8"/>
        <v>9.2200000000000006</v>
      </c>
      <c r="X89" s="271" t="s">
        <v>867</v>
      </c>
      <c r="Y89" s="314"/>
    </row>
    <row r="90" spans="1:25" x14ac:dyDescent="0.2">
      <c r="A90" s="149">
        <v>1</v>
      </c>
      <c r="B90" s="183">
        <v>61</v>
      </c>
      <c r="C90" s="240" t="s">
        <v>232</v>
      </c>
      <c r="D90" s="332" t="s">
        <v>560</v>
      </c>
      <c r="E90" s="326" t="s">
        <v>339</v>
      </c>
      <c r="F90" s="327" t="s">
        <v>561</v>
      </c>
      <c r="G90" s="326" t="s">
        <v>179</v>
      </c>
      <c r="H90" s="328">
        <v>18.91</v>
      </c>
      <c r="I90" s="330">
        <v>1</v>
      </c>
      <c r="J90" s="325"/>
      <c r="K90" s="325"/>
      <c r="L90" s="336" t="s">
        <v>59</v>
      </c>
      <c r="M90" s="283">
        <f t="shared" si="3"/>
        <v>51.999999999999993</v>
      </c>
      <c r="N90" s="256">
        <f t="shared" si="4"/>
        <v>81.943333333333314</v>
      </c>
      <c r="O90" s="321">
        <v>100</v>
      </c>
      <c r="P90" s="257">
        <f t="shared" si="5"/>
        <v>0.81943333333333312</v>
      </c>
      <c r="Q90" s="280"/>
      <c r="R90" s="323"/>
      <c r="S90" s="254"/>
      <c r="T90" s="253">
        <f t="shared" si="6"/>
        <v>2.9641424999999999</v>
      </c>
      <c r="U90" s="281">
        <f>IF(VLOOKUP($G90,'KALK_grund__GR-_LOS_3'!$B$9:$C$19,1)=$G90,VLOOKUP($G90,'KALK_grund__GR-_LOS_3'!$B$9:$C$19,2),0)</f>
        <v>30</v>
      </c>
      <c r="V90" s="257">
        <f t="shared" si="7"/>
        <v>0.6303333333333333</v>
      </c>
      <c r="W90" s="258">
        <f t="shared" si="8"/>
        <v>9.4550000000000001</v>
      </c>
      <c r="X90" s="271" t="s">
        <v>867</v>
      </c>
      <c r="Y90" s="314"/>
    </row>
    <row r="91" spans="1:25" x14ac:dyDescent="0.2">
      <c r="A91" s="149">
        <v>1</v>
      </c>
      <c r="B91" s="183">
        <v>62</v>
      </c>
      <c r="C91" s="240" t="s">
        <v>232</v>
      </c>
      <c r="D91" s="325" t="s">
        <v>540</v>
      </c>
      <c r="E91" s="326" t="s">
        <v>341</v>
      </c>
      <c r="F91" s="327" t="s">
        <v>272</v>
      </c>
      <c r="G91" s="326" t="s">
        <v>179</v>
      </c>
      <c r="H91" s="328">
        <v>9.16</v>
      </c>
      <c r="I91" s="330">
        <v>1</v>
      </c>
      <c r="J91" s="325"/>
      <c r="K91" s="325"/>
      <c r="L91" s="336" t="s">
        <v>59</v>
      </c>
      <c r="M91" s="283">
        <f t="shared" si="3"/>
        <v>51.999999999999993</v>
      </c>
      <c r="N91" s="256">
        <f t="shared" si="4"/>
        <v>39.693333333333328</v>
      </c>
      <c r="O91" s="321">
        <v>100</v>
      </c>
      <c r="P91" s="257">
        <f t="shared" si="5"/>
        <v>0.3969333333333333</v>
      </c>
      <c r="Q91" s="280"/>
      <c r="R91" s="371"/>
      <c r="S91" s="254"/>
      <c r="T91" s="253">
        <f t="shared" si="6"/>
        <v>1.4358300000000002</v>
      </c>
      <c r="U91" s="281">
        <f>IF(VLOOKUP($G91,'KALK_grund__GR-_LOS_3'!$B$9:$C$19,1)=$G91,VLOOKUP($G91,'KALK_grund__GR-_LOS_3'!$B$9:$C$19,2),0)</f>
        <v>30</v>
      </c>
      <c r="V91" s="257">
        <f t="shared" si="7"/>
        <v>0.30533333333333335</v>
      </c>
      <c r="W91" s="258">
        <f t="shared" si="8"/>
        <v>4.58</v>
      </c>
      <c r="X91" s="271" t="s">
        <v>867</v>
      </c>
      <c r="Y91" s="314"/>
    </row>
    <row r="92" spans="1:25" x14ac:dyDescent="0.2">
      <c r="A92" s="149">
        <v>1</v>
      </c>
      <c r="B92" s="183">
        <v>63</v>
      </c>
      <c r="C92" s="240" t="s">
        <v>232</v>
      </c>
      <c r="D92" s="325" t="s">
        <v>540</v>
      </c>
      <c r="E92" s="326" t="s">
        <v>340</v>
      </c>
      <c r="F92" s="327" t="s">
        <v>272</v>
      </c>
      <c r="G92" s="326" t="s">
        <v>179</v>
      </c>
      <c r="H92" s="328">
        <v>13.84</v>
      </c>
      <c r="I92" s="330">
        <v>1</v>
      </c>
      <c r="J92" s="325"/>
      <c r="K92" s="325"/>
      <c r="L92" s="336" t="s">
        <v>59</v>
      </c>
      <c r="M92" s="283">
        <f t="shared" si="3"/>
        <v>51.999999999999993</v>
      </c>
      <c r="N92" s="256">
        <f t="shared" si="4"/>
        <v>59.973333333333329</v>
      </c>
      <c r="O92" s="321">
        <v>100</v>
      </c>
      <c r="P92" s="257">
        <f t="shared" si="5"/>
        <v>0.59973333333333334</v>
      </c>
      <c r="Q92" s="280"/>
      <c r="R92" s="372"/>
      <c r="S92" s="254"/>
      <c r="T92" s="253">
        <f t="shared" si="6"/>
        <v>2.1694200000000001</v>
      </c>
      <c r="U92" s="281">
        <f>IF(VLOOKUP($G92,'KALK_grund__GR-_LOS_3'!$B$9:$C$19,1)=$G92,VLOOKUP($G92,'KALK_grund__GR-_LOS_3'!$B$9:$C$19,2),0)</f>
        <v>30</v>
      </c>
      <c r="V92" s="257">
        <f t="shared" si="7"/>
        <v>0.46133333333333332</v>
      </c>
      <c r="W92" s="258">
        <f t="shared" si="8"/>
        <v>6.92</v>
      </c>
      <c r="X92" s="271" t="s">
        <v>867</v>
      </c>
      <c r="Y92" s="184"/>
    </row>
    <row r="93" spans="1:25" x14ac:dyDescent="0.2">
      <c r="A93" s="149">
        <v>1</v>
      </c>
      <c r="B93" s="183">
        <v>64</v>
      </c>
      <c r="C93" s="240" t="s">
        <v>232</v>
      </c>
      <c r="D93" s="325" t="s">
        <v>426</v>
      </c>
      <c r="E93" s="325" t="s">
        <v>562</v>
      </c>
      <c r="F93" s="327" t="s">
        <v>217</v>
      </c>
      <c r="G93" s="326" t="s">
        <v>176</v>
      </c>
      <c r="H93" s="328">
        <v>13.9</v>
      </c>
      <c r="I93" s="330">
        <v>5</v>
      </c>
      <c r="J93" s="325"/>
      <c r="K93" s="325"/>
      <c r="L93" s="336"/>
      <c r="M93" s="283">
        <f t="shared" si="3"/>
        <v>249.99999999999994</v>
      </c>
      <c r="N93" s="256">
        <f t="shared" si="4"/>
        <v>289.58333333333326</v>
      </c>
      <c r="O93" s="321">
        <v>100</v>
      </c>
      <c r="P93" s="257">
        <f t="shared" si="5"/>
        <v>2.8958333333333326</v>
      </c>
      <c r="Q93" s="280"/>
      <c r="R93" s="371"/>
      <c r="S93" s="254"/>
      <c r="T93" s="253">
        <f t="shared" si="6"/>
        <v>2.1788250000000002</v>
      </c>
      <c r="U93" s="281">
        <f>IF(VLOOKUP($G93,'KALK_grund__GR-_LOS_3'!$B$9:$C$19,1)=$G93,VLOOKUP($G93,'KALK_grund__GR-_LOS_3'!$B$9:$C$19,2),0)</f>
        <v>30</v>
      </c>
      <c r="V93" s="257">
        <f t="shared" si="7"/>
        <v>0.46333333333333332</v>
      </c>
      <c r="W93" s="258">
        <f t="shared" si="8"/>
        <v>6.95</v>
      </c>
      <c r="X93" s="271" t="s">
        <v>867</v>
      </c>
      <c r="Y93" s="184"/>
    </row>
    <row r="94" spans="1:25" x14ac:dyDescent="0.2">
      <c r="A94" s="149">
        <v>1</v>
      </c>
      <c r="B94" s="183">
        <v>65</v>
      </c>
      <c r="C94" s="240" t="s">
        <v>232</v>
      </c>
      <c r="D94" s="325" t="s">
        <v>540</v>
      </c>
      <c r="E94" s="326" t="s">
        <v>240</v>
      </c>
      <c r="F94" s="327" t="s">
        <v>272</v>
      </c>
      <c r="G94" s="326" t="s">
        <v>179</v>
      </c>
      <c r="H94" s="328">
        <v>19.52</v>
      </c>
      <c r="I94" s="330">
        <v>1</v>
      </c>
      <c r="J94" s="325"/>
      <c r="K94" s="325"/>
      <c r="L94" s="336" t="s">
        <v>59</v>
      </c>
      <c r="M94" s="283">
        <f t="shared" si="3"/>
        <v>51.999999999999993</v>
      </c>
      <c r="N94" s="256">
        <f t="shared" si="4"/>
        <v>84.586666666666659</v>
      </c>
      <c r="O94" s="321">
        <v>100</v>
      </c>
      <c r="P94" s="257">
        <f t="shared" si="5"/>
        <v>0.84586666666666654</v>
      </c>
      <c r="Q94" s="280"/>
      <c r="R94" s="323"/>
      <c r="S94" s="254"/>
      <c r="T94" s="253">
        <f t="shared" si="6"/>
        <v>3.0597599999999998</v>
      </c>
      <c r="U94" s="281">
        <f>IF(VLOOKUP($G94,'KALK_grund__GR-_LOS_3'!$B$9:$C$19,1)=$G94,VLOOKUP($G94,'KALK_grund__GR-_LOS_3'!$B$9:$C$19,2),0)</f>
        <v>30</v>
      </c>
      <c r="V94" s="257">
        <f t="shared" si="7"/>
        <v>0.65066666666666662</v>
      </c>
      <c r="W94" s="258">
        <f t="shared" si="8"/>
        <v>9.76</v>
      </c>
      <c r="X94" s="271" t="s">
        <v>867</v>
      </c>
      <c r="Y94" s="184"/>
    </row>
    <row r="95" spans="1:25" x14ac:dyDescent="0.2">
      <c r="A95" s="149">
        <v>1</v>
      </c>
      <c r="B95" s="183">
        <v>66</v>
      </c>
      <c r="C95" s="240" t="s">
        <v>232</v>
      </c>
      <c r="D95" s="325" t="s">
        <v>540</v>
      </c>
      <c r="E95" s="326" t="s">
        <v>239</v>
      </c>
      <c r="F95" s="327" t="s">
        <v>272</v>
      </c>
      <c r="G95" s="326" t="s">
        <v>179</v>
      </c>
      <c r="H95" s="328">
        <v>12.4</v>
      </c>
      <c r="I95" s="330">
        <v>1</v>
      </c>
      <c r="J95" s="325"/>
      <c r="K95" s="325"/>
      <c r="L95" s="336" t="s">
        <v>59</v>
      </c>
      <c r="M95" s="283">
        <f t="shared" ref="M95:M158" si="18">(I95*$M$9*12)+(K95*12)+L95</f>
        <v>51.999999999999993</v>
      </c>
      <c r="N95" s="256">
        <f t="shared" ref="N95:N158" si="19">(H95*M95)/12</f>
        <v>53.733333333333327</v>
      </c>
      <c r="O95" s="321">
        <v>100</v>
      </c>
      <c r="P95" s="257">
        <f t="shared" ref="P95:P158" si="20">N95/O95</f>
        <v>0.53733333333333322</v>
      </c>
      <c r="Q95" s="280"/>
      <c r="R95" s="371"/>
      <c r="S95" s="254"/>
      <c r="T95" s="253">
        <f t="shared" ref="T95:T158" si="21">H95/O95*$O$7</f>
        <v>1.9437</v>
      </c>
      <c r="U95" s="281">
        <f>IF(VLOOKUP($G95,'KALK_grund__GR-_LOS_3'!$B$9:$C$19,1)=$G95,VLOOKUP($G95,'KALK_grund__GR-_LOS_3'!$B$9:$C$19,2),0)</f>
        <v>30</v>
      </c>
      <c r="V95" s="257">
        <f t="shared" ref="V95:V158" si="22">H95/U95</f>
        <v>0.41333333333333333</v>
      </c>
      <c r="W95" s="258">
        <f t="shared" ref="W95:W158" si="23">V95*$W$7</f>
        <v>6.2</v>
      </c>
      <c r="X95" s="271" t="s">
        <v>867</v>
      </c>
      <c r="Y95" s="184"/>
    </row>
    <row r="96" spans="1:25" x14ac:dyDescent="0.2">
      <c r="A96" s="149"/>
      <c r="B96" s="183">
        <v>67</v>
      </c>
      <c r="C96" s="240" t="s">
        <v>232</v>
      </c>
      <c r="D96" s="325" t="s">
        <v>540</v>
      </c>
      <c r="E96" s="326" t="s">
        <v>238</v>
      </c>
      <c r="F96" s="327" t="s">
        <v>272</v>
      </c>
      <c r="G96" s="326" t="s">
        <v>179</v>
      </c>
      <c r="H96" s="328">
        <v>12.32</v>
      </c>
      <c r="I96" s="330">
        <v>1</v>
      </c>
      <c r="J96" s="325"/>
      <c r="K96" s="325"/>
      <c r="L96" s="336" t="s">
        <v>59</v>
      </c>
      <c r="M96" s="283">
        <f t="shared" si="18"/>
        <v>51.999999999999993</v>
      </c>
      <c r="N96" s="256">
        <f t="shared" si="19"/>
        <v>53.386666666666656</v>
      </c>
      <c r="O96" s="321">
        <v>100</v>
      </c>
      <c r="P96" s="257">
        <f t="shared" si="20"/>
        <v>0.5338666666666666</v>
      </c>
      <c r="Q96" s="280"/>
      <c r="R96" s="323"/>
      <c r="S96" s="254"/>
      <c r="T96" s="253">
        <f t="shared" si="21"/>
        <v>1.9311600000000002</v>
      </c>
      <c r="U96" s="281">
        <f>IF(VLOOKUP($G96,'KALK_grund__GR-_LOS_3'!$B$9:$C$19,1)=$G96,VLOOKUP($G96,'KALK_grund__GR-_LOS_3'!$B$9:$C$19,2),0)</f>
        <v>30</v>
      </c>
      <c r="V96" s="257">
        <f t="shared" si="22"/>
        <v>0.41066666666666668</v>
      </c>
      <c r="W96" s="258">
        <f t="shared" si="23"/>
        <v>6.16</v>
      </c>
      <c r="X96" s="271" t="s">
        <v>867</v>
      </c>
      <c r="Y96" s="184"/>
    </row>
    <row r="97" spans="1:25" x14ac:dyDescent="0.2">
      <c r="A97" s="149">
        <v>1</v>
      </c>
      <c r="B97" s="183">
        <v>68</v>
      </c>
      <c r="C97" s="240" t="s">
        <v>232</v>
      </c>
      <c r="D97" s="325" t="s">
        <v>540</v>
      </c>
      <c r="E97" s="326" t="s">
        <v>237</v>
      </c>
      <c r="F97" s="327" t="s">
        <v>272</v>
      </c>
      <c r="G97" s="326" t="s">
        <v>179</v>
      </c>
      <c r="H97" s="328">
        <v>18.829999999999998</v>
      </c>
      <c r="I97" s="330">
        <v>1</v>
      </c>
      <c r="J97" s="325"/>
      <c r="K97" s="325"/>
      <c r="L97" s="336" t="s">
        <v>59</v>
      </c>
      <c r="M97" s="283">
        <f t="shared" si="18"/>
        <v>51.999999999999993</v>
      </c>
      <c r="N97" s="256">
        <f t="shared" si="19"/>
        <v>81.59666666666665</v>
      </c>
      <c r="O97" s="321">
        <v>100</v>
      </c>
      <c r="P97" s="257">
        <f t="shared" si="20"/>
        <v>0.81596666666666651</v>
      </c>
      <c r="Q97" s="280"/>
      <c r="R97" s="323"/>
      <c r="S97" s="254"/>
      <c r="T97" s="253">
        <f t="shared" si="21"/>
        <v>2.9516024999999999</v>
      </c>
      <c r="U97" s="281">
        <f>IF(VLOOKUP($G97,'KALK_grund__GR-_LOS_3'!$B$9:$C$19,1)=$G97,VLOOKUP($G97,'KALK_grund__GR-_LOS_3'!$B$9:$C$19,2),0)</f>
        <v>30</v>
      </c>
      <c r="V97" s="257">
        <f t="shared" si="22"/>
        <v>0.6276666666666666</v>
      </c>
      <c r="W97" s="258">
        <f t="shared" si="23"/>
        <v>9.4149999999999991</v>
      </c>
      <c r="X97" s="271" t="s">
        <v>867</v>
      </c>
      <c r="Y97" s="184"/>
    </row>
    <row r="98" spans="1:25" x14ac:dyDescent="0.2">
      <c r="A98" s="149">
        <v>1</v>
      </c>
      <c r="B98" s="183">
        <v>69</v>
      </c>
      <c r="C98" s="240" t="s">
        <v>232</v>
      </c>
      <c r="D98" s="325" t="s">
        <v>540</v>
      </c>
      <c r="E98" s="326" t="s">
        <v>236</v>
      </c>
      <c r="F98" s="327" t="s">
        <v>272</v>
      </c>
      <c r="G98" s="326" t="s">
        <v>179</v>
      </c>
      <c r="H98" s="328">
        <v>12.36</v>
      </c>
      <c r="I98" s="330">
        <v>1</v>
      </c>
      <c r="J98" s="325"/>
      <c r="K98" s="325"/>
      <c r="L98" s="336" t="s">
        <v>59</v>
      </c>
      <c r="M98" s="283">
        <f t="shared" si="18"/>
        <v>51.999999999999993</v>
      </c>
      <c r="N98" s="256">
        <f t="shared" si="19"/>
        <v>53.559999999999995</v>
      </c>
      <c r="O98" s="321">
        <v>100</v>
      </c>
      <c r="P98" s="257">
        <f t="shared" si="20"/>
        <v>0.53559999999999997</v>
      </c>
      <c r="Q98" s="280"/>
      <c r="R98" s="371"/>
      <c r="S98" s="254"/>
      <c r="T98" s="253">
        <f t="shared" si="21"/>
        <v>1.93743</v>
      </c>
      <c r="U98" s="281">
        <f>IF(VLOOKUP($G98,'KALK_grund__GR-_LOS_3'!$B$9:$C$19,1)=$G98,VLOOKUP($G98,'KALK_grund__GR-_LOS_3'!$B$9:$C$19,2),0)</f>
        <v>30</v>
      </c>
      <c r="V98" s="257">
        <f t="shared" si="22"/>
        <v>0.41199999999999998</v>
      </c>
      <c r="W98" s="258">
        <f t="shared" si="23"/>
        <v>6.18</v>
      </c>
      <c r="X98" s="271" t="s">
        <v>867</v>
      </c>
      <c r="Y98" s="184"/>
    </row>
    <row r="99" spans="1:25" x14ac:dyDescent="0.2">
      <c r="A99" s="149">
        <v>1</v>
      </c>
      <c r="B99" s="183">
        <v>70</v>
      </c>
      <c r="C99" s="240" t="s">
        <v>232</v>
      </c>
      <c r="D99" s="325" t="s">
        <v>540</v>
      </c>
      <c r="E99" s="326" t="s">
        <v>234</v>
      </c>
      <c r="F99" s="327" t="s">
        <v>272</v>
      </c>
      <c r="G99" s="326" t="s">
        <v>179</v>
      </c>
      <c r="H99" s="328">
        <v>20.239999999999998</v>
      </c>
      <c r="I99" s="330">
        <v>1</v>
      </c>
      <c r="J99" s="325"/>
      <c r="K99" s="325"/>
      <c r="L99" s="336" t="s">
        <v>59</v>
      </c>
      <c r="M99" s="283">
        <f t="shared" si="18"/>
        <v>51.999999999999993</v>
      </c>
      <c r="N99" s="256">
        <f t="shared" si="19"/>
        <v>87.706666666666649</v>
      </c>
      <c r="O99" s="321">
        <v>100</v>
      </c>
      <c r="P99" s="257">
        <f t="shared" si="20"/>
        <v>0.87706666666666644</v>
      </c>
      <c r="Q99" s="280"/>
      <c r="R99" s="323"/>
      <c r="S99" s="254"/>
      <c r="T99" s="253">
        <f t="shared" si="21"/>
        <v>3.1726200000000002</v>
      </c>
      <c r="U99" s="281">
        <f>IF(VLOOKUP($G99,'KALK_grund__GR-_LOS_3'!$B$9:$C$19,1)=$G99,VLOOKUP($G99,'KALK_grund__GR-_LOS_3'!$B$9:$C$19,2),0)</f>
        <v>30</v>
      </c>
      <c r="V99" s="257">
        <f t="shared" si="22"/>
        <v>0.67466666666666664</v>
      </c>
      <c r="W99" s="258">
        <f t="shared" si="23"/>
        <v>10.119999999999999</v>
      </c>
      <c r="X99" s="271" t="s">
        <v>867</v>
      </c>
      <c r="Y99" s="184"/>
    </row>
    <row r="100" spans="1:25" x14ac:dyDescent="0.2">
      <c r="A100" s="149">
        <v>1</v>
      </c>
      <c r="B100" s="183">
        <v>71</v>
      </c>
      <c r="C100" s="240" t="s">
        <v>232</v>
      </c>
      <c r="D100" s="325" t="s">
        <v>540</v>
      </c>
      <c r="E100" s="326" t="s">
        <v>233</v>
      </c>
      <c r="F100" s="327" t="s">
        <v>272</v>
      </c>
      <c r="G100" s="326" t="s">
        <v>179</v>
      </c>
      <c r="H100" s="328">
        <v>21.49</v>
      </c>
      <c r="I100" s="330">
        <v>1</v>
      </c>
      <c r="J100" s="325"/>
      <c r="K100" s="325"/>
      <c r="L100" s="336" t="s">
        <v>59</v>
      </c>
      <c r="M100" s="283">
        <f t="shared" si="18"/>
        <v>51.999999999999993</v>
      </c>
      <c r="N100" s="256">
        <f t="shared" si="19"/>
        <v>93.123333333333321</v>
      </c>
      <c r="O100" s="321">
        <v>100</v>
      </c>
      <c r="P100" s="257">
        <f t="shared" si="20"/>
        <v>0.93123333333333325</v>
      </c>
      <c r="Q100" s="280"/>
      <c r="R100" s="371"/>
      <c r="S100" s="254"/>
      <c r="T100" s="253">
        <f t="shared" si="21"/>
        <v>3.3685574999999996</v>
      </c>
      <c r="U100" s="281">
        <f>IF(VLOOKUP($G100,'KALK_grund__GR-_LOS_3'!$B$9:$C$19,1)=$G100,VLOOKUP($G100,'KALK_grund__GR-_LOS_3'!$B$9:$C$19,2),0)</f>
        <v>30</v>
      </c>
      <c r="V100" s="257">
        <f t="shared" si="22"/>
        <v>0.71633333333333327</v>
      </c>
      <c r="W100" s="258">
        <f t="shared" si="23"/>
        <v>10.744999999999999</v>
      </c>
      <c r="X100" s="271" t="s">
        <v>867</v>
      </c>
      <c r="Y100" s="184"/>
    </row>
    <row r="101" spans="1:25" x14ac:dyDescent="0.2">
      <c r="A101" s="149">
        <v>1</v>
      </c>
      <c r="B101" s="183">
        <v>72</v>
      </c>
      <c r="C101" s="240" t="s">
        <v>232</v>
      </c>
      <c r="D101" s="325" t="s">
        <v>540</v>
      </c>
      <c r="E101" s="326" t="s">
        <v>326</v>
      </c>
      <c r="F101" s="327" t="s">
        <v>272</v>
      </c>
      <c r="G101" s="326" t="s">
        <v>179</v>
      </c>
      <c r="H101" s="328">
        <v>21.25</v>
      </c>
      <c r="I101" s="330">
        <v>1</v>
      </c>
      <c r="J101" s="325"/>
      <c r="K101" s="325"/>
      <c r="L101" s="336" t="s">
        <v>59</v>
      </c>
      <c r="M101" s="283">
        <f t="shared" si="18"/>
        <v>51.999999999999993</v>
      </c>
      <c r="N101" s="256">
        <f t="shared" si="19"/>
        <v>92.083333333333314</v>
      </c>
      <c r="O101" s="321">
        <v>100</v>
      </c>
      <c r="P101" s="257">
        <f t="shared" si="20"/>
        <v>0.92083333333333317</v>
      </c>
      <c r="Q101" s="280"/>
      <c r="R101" s="323"/>
      <c r="S101" s="254"/>
      <c r="T101" s="253">
        <f t="shared" si="21"/>
        <v>3.3309375000000001</v>
      </c>
      <c r="U101" s="281">
        <f>IF(VLOOKUP($G101,'KALK_grund__GR-_LOS_3'!$B$9:$C$19,1)=$G101,VLOOKUP($G101,'KALK_grund__GR-_LOS_3'!$B$9:$C$19,2),0)</f>
        <v>30</v>
      </c>
      <c r="V101" s="257">
        <f t="shared" si="22"/>
        <v>0.70833333333333337</v>
      </c>
      <c r="W101" s="258">
        <f t="shared" si="23"/>
        <v>10.625</v>
      </c>
      <c r="X101" s="271" t="s">
        <v>867</v>
      </c>
      <c r="Y101" s="184"/>
    </row>
    <row r="102" spans="1:25" x14ac:dyDescent="0.2">
      <c r="A102" s="149">
        <v>1</v>
      </c>
      <c r="B102" s="183">
        <v>73</v>
      </c>
      <c r="C102" s="240" t="s">
        <v>232</v>
      </c>
      <c r="D102" s="325" t="s">
        <v>540</v>
      </c>
      <c r="E102" s="326" t="s">
        <v>327</v>
      </c>
      <c r="F102" s="327" t="s">
        <v>272</v>
      </c>
      <c r="G102" s="326" t="s">
        <v>179</v>
      </c>
      <c r="H102" s="328">
        <v>26.17</v>
      </c>
      <c r="I102" s="330">
        <v>1</v>
      </c>
      <c r="J102" s="325"/>
      <c r="K102" s="325"/>
      <c r="L102" s="336" t="s">
        <v>59</v>
      </c>
      <c r="M102" s="283">
        <f t="shared" si="18"/>
        <v>51.999999999999993</v>
      </c>
      <c r="N102" s="256">
        <f t="shared" si="19"/>
        <v>113.40333333333332</v>
      </c>
      <c r="O102" s="321">
        <v>100</v>
      </c>
      <c r="P102" s="257">
        <f t="shared" si="20"/>
        <v>1.1340333333333332</v>
      </c>
      <c r="Q102" s="280"/>
      <c r="R102" s="371"/>
      <c r="S102" s="254"/>
      <c r="T102" s="253">
        <f t="shared" si="21"/>
        <v>4.1021475000000009</v>
      </c>
      <c r="U102" s="281">
        <f>IF(VLOOKUP($G102,'KALK_grund__GR-_LOS_3'!$B$9:$C$19,1)=$G102,VLOOKUP($G102,'KALK_grund__GR-_LOS_3'!$B$9:$C$19,2),0)</f>
        <v>30</v>
      </c>
      <c r="V102" s="257">
        <f t="shared" si="22"/>
        <v>0.8723333333333334</v>
      </c>
      <c r="W102" s="258">
        <f t="shared" si="23"/>
        <v>13.085000000000001</v>
      </c>
      <c r="X102" s="271" t="s">
        <v>867</v>
      </c>
      <c r="Y102" s="184"/>
    </row>
    <row r="103" spans="1:25" x14ac:dyDescent="0.2">
      <c r="A103" s="149">
        <v>1</v>
      </c>
      <c r="B103" s="183">
        <v>74</v>
      </c>
      <c r="C103" s="240" t="s">
        <v>232</v>
      </c>
      <c r="D103" s="325" t="s">
        <v>540</v>
      </c>
      <c r="E103" s="326" t="s">
        <v>270</v>
      </c>
      <c r="F103" s="327" t="s">
        <v>272</v>
      </c>
      <c r="G103" s="326" t="s">
        <v>179</v>
      </c>
      <c r="H103" s="328">
        <v>14.91</v>
      </c>
      <c r="I103" s="330">
        <v>1</v>
      </c>
      <c r="J103" s="325"/>
      <c r="K103" s="325"/>
      <c r="L103" s="336" t="s">
        <v>59</v>
      </c>
      <c r="M103" s="283">
        <f t="shared" si="18"/>
        <v>51.999999999999993</v>
      </c>
      <c r="N103" s="256">
        <f t="shared" si="19"/>
        <v>64.61</v>
      </c>
      <c r="O103" s="321">
        <v>100</v>
      </c>
      <c r="P103" s="257">
        <f t="shared" si="20"/>
        <v>0.64610000000000001</v>
      </c>
      <c r="Q103" s="280"/>
      <c r="R103" s="323"/>
      <c r="S103" s="254"/>
      <c r="T103" s="253">
        <f t="shared" si="21"/>
        <v>2.3371425000000001</v>
      </c>
      <c r="U103" s="281">
        <f>IF(VLOOKUP($G103,'KALK_grund__GR-_LOS_3'!$B$9:$C$19,1)=$G103,VLOOKUP($G103,'KALK_grund__GR-_LOS_3'!$B$9:$C$19,2),0)</f>
        <v>30</v>
      </c>
      <c r="V103" s="257">
        <f t="shared" si="22"/>
        <v>0.497</v>
      </c>
      <c r="W103" s="258">
        <f t="shared" si="23"/>
        <v>7.4550000000000001</v>
      </c>
      <c r="X103" s="271" t="s">
        <v>867</v>
      </c>
      <c r="Y103" s="184"/>
    </row>
    <row r="104" spans="1:25" x14ac:dyDescent="0.2">
      <c r="A104" s="149">
        <v>1</v>
      </c>
      <c r="B104" s="183">
        <v>75</v>
      </c>
      <c r="C104" s="240" t="s">
        <v>232</v>
      </c>
      <c r="D104" s="325" t="s">
        <v>540</v>
      </c>
      <c r="E104" s="326" t="s">
        <v>260</v>
      </c>
      <c r="F104" s="327" t="s">
        <v>272</v>
      </c>
      <c r="G104" s="326" t="s">
        <v>179</v>
      </c>
      <c r="H104" s="328">
        <v>12.45</v>
      </c>
      <c r="I104" s="330">
        <v>1</v>
      </c>
      <c r="J104" s="325"/>
      <c r="K104" s="325"/>
      <c r="L104" s="336" t="s">
        <v>59</v>
      </c>
      <c r="M104" s="283">
        <f t="shared" si="18"/>
        <v>51.999999999999993</v>
      </c>
      <c r="N104" s="256">
        <f t="shared" si="19"/>
        <v>53.949999999999989</v>
      </c>
      <c r="O104" s="321">
        <v>100</v>
      </c>
      <c r="P104" s="257">
        <f t="shared" si="20"/>
        <v>0.53949999999999987</v>
      </c>
      <c r="Q104" s="280"/>
      <c r="R104" s="323"/>
      <c r="S104" s="254"/>
      <c r="T104" s="253">
        <f t="shared" si="21"/>
        <v>1.9515375000000001</v>
      </c>
      <c r="U104" s="281">
        <f>IF(VLOOKUP($G104,'KALK_grund__GR-_LOS_3'!$B$9:$C$19,1)=$G104,VLOOKUP($G104,'KALK_grund__GR-_LOS_3'!$B$9:$C$19,2),0)</f>
        <v>30</v>
      </c>
      <c r="V104" s="257">
        <f t="shared" si="22"/>
        <v>0.41499999999999998</v>
      </c>
      <c r="W104" s="258">
        <f t="shared" si="23"/>
        <v>6.2249999999999996</v>
      </c>
      <c r="X104" s="271" t="s">
        <v>867</v>
      </c>
      <c r="Y104" s="184"/>
    </row>
    <row r="105" spans="1:25" x14ac:dyDescent="0.2">
      <c r="A105" s="149">
        <v>1</v>
      </c>
      <c r="B105" s="183">
        <v>76</v>
      </c>
      <c r="C105" s="240" t="s">
        <v>232</v>
      </c>
      <c r="D105" s="325" t="s">
        <v>540</v>
      </c>
      <c r="E105" s="326" t="s">
        <v>259</v>
      </c>
      <c r="F105" s="327" t="s">
        <v>272</v>
      </c>
      <c r="G105" s="326" t="s">
        <v>179</v>
      </c>
      <c r="H105" s="328">
        <v>12.29</v>
      </c>
      <c r="I105" s="330">
        <v>1</v>
      </c>
      <c r="J105" s="325"/>
      <c r="K105" s="325"/>
      <c r="L105" s="336" t="s">
        <v>59</v>
      </c>
      <c r="M105" s="283">
        <f t="shared" si="18"/>
        <v>51.999999999999993</v>
      </c>
      <c r="N105" s="256">
        <f t="shared" si="19"/>
        <v>53.256666666666653</v>
      </c>
      <c r="O105" s="321">
        <v>100</v>
      </c>
      <c r="P105" s="257">
        <f t="shared" si="20"/>
        <v>0.53256666666666652</v>
      </c>
      <c r="Q105" s="280"/>
      <c r="R105" s="323"/>
      <c r="S105" s="254"/>
      <c r="T105" s="253">
        <f t="shared" si="21"/>
        <v>1.9264574999999999</v>
      </c>
      <c r="U105" s="281">
        <f>IF(VLOOKUP($G105,'KALK_grund__GR-_LOS_3'!$B$9:$C$19,1)=$G105,VLOOKUP($G105,'KALK_grund__GR-_LOS_3'!$B$9:$C$19,2),0)</f>
        <v>30</v>
      </c>
      <c r="V105" s="257">
        <f t="shared" si="22"/>
        <v>0.40966666666666662</v>
      </c>
      <c r="W105" s="258">
        <f t="shared" si="23"/>
        <v>6.1449999999999996</v>
      </c>
      <c r="X105" s="271" t="s">
        <v>867</v>
      </c>
      <c r="Y105" s="184"/>
    </row>
    <row r="106" spans="1:25" x14ac:dyDescent="0.2">
      <c r="A106" s="149">
        <v>1</v>
      </c>
      <c r="B106" s="183">
        <v>77</v>
      </c>
      <c r="C106" s="240" t="s">
        <v>232</v>
      </c>
      <c r="D106" s="325" t="s">
        <v>540</v>
      </c>
      <c r="E106" s="326" t="s">
        <v>258</v>
      </c>
      <c r="F106" s="327" t="s">
        <v>272</v>
      </c>
      <c r="G106" s="326" t="s">
        <v>179</v>
      </c>
      <c r="H106" s="328">
        <v>18.88</v>
      </c>
      <c r="I106" s="330">
        <v>1</v>
      </c>
      <c r="J106" s="325"/>
      <c r="K106" s="325"/>
      <c r="L106" s="336" t="s">
        <v>59</v>
      </c>
      <c r="M106" s="283">
        <f t="shared" si="18"/>
        <v>51.999999999999993</v>
      </c>
      <c r="N106" s="256">
        <f t="shared" si="19"/>
        <v>81.813333333333318</v>
      </c>
      <c r="O106" s="321">
        <v>100</v>
      </c>
      <c r="P106" s="257">
        <f t="shared" si="20"/>
        <v>0.81813333333333316</v>
      </c>
      <c r="Q106" s="280"/>
      <c r="R106" s="371"/>
      <c r="S106" s="254"/>
      <c r="T106" s="253">
        <f t="shared" si="21"/>
        <v>2.9594399999999998</v>
      </c>
      <c r="U106" s="281">
        <f>IF(VLOOKUP($G106,'KALK_grund__GR-_LOS_3'!$B$9:$C$19,1)=$G106,VLOOKUP($G106,'KALK_grund__GR-_LOS_3'!$B$9:$C$19,2),0)</f>
        <v>30</v>
      </c>
      <c r="V106" s="257">
        <f t="shared" si="22"/>
        <v>0.6293333333333333</v>
      </c>
      <c r="W106" s="258">
        <f t="shared" si="23"/>
        <v>9.44</v>
      </c>
      <c r="X106" s="271" t="s">
        <v>867</v>
      </c>
      <c r="Y106" s="184"/>
    </row>
    <row r="107" spans="1:25" x14ac:dyDescent="0.2">
      <c r="A107" s="149">
        <v>1</v>
      </c>
      <c r="B107" s="183">
        <v>78</v>
      </c>
      <c r="C107" s="240" t="s">
        <v>232</v>
      </c>
      <c r="D107" s="325" t="s">
        <v>540</v>
      </c>
      <c r="E107" s="326" t="s">
        <v>257</v>
      </c>
      <c r="F107" s="327" t="s">
        <v>272</v>
      </c>
      <c r="G107" s="326" t="s">
        <v>179</v>
      </c>
      <c r="H107" s="328">
        <v>18.88</v>
      </c>
      <c r="I107" s="330">
        <v>1</v>
      </c>
      <c r="J107" s="325"/>
      <c r="K107" s="325"/>
      <c r="L107" s="336" t="s">
        <v>59</v>
      </c>
      <c r="M107" s="283">
        <f t="shared" si="18"/>
        <v>51.999999999999993</v>
      </c>
      <c r="N107" s="256">
        <f t="shared" si="19"/>
        <v>81.813333333333318</v>
      </c>
      <c r="O107" s="321">
        <v>100</v>
      </c>
      <c r="P107" s="257">
        <f t="shared" si="20"/>
        <v>0.81813333333333316</v>
      </c>
      <c r="Q107" s="280"/>
      <c r="R107" s="323"/>
      <c r="S107" s="254"/>
      <c r="T107" s="253">
        <f t="shared" si="21"/>
        <v>2.9594399999999998</v>
      </c>
      <c r="U107" s="281">
        <f>IF(VLOOKUP($G107,'KALK_grund__GR-_LOS_3'!$B$9:$C$19,1)=$G107,VLOOKUP($G107,'KALK_grund__GR-_LOS_3'!$B$9:$C$19,2),0)</f>
        <v>30</v>
      </c>
      <c r="V107" s="257">
        <f t="shared" si="22"/>
        <v>0.6293333333333333</v>
      </c>
      <c r="W107" s="258">
        <f t="shared" si="23"/>
        <v>9.44</v>
      </c>
      <c r="X107" s="271" t="s">
        <v>867</v>
      </c>
      <c r="Y107" s="184"/>
    </row>
    <row r="108" spans="1:25" x14ac:dyDescent="0.2">
      <c r="A108" s="149">
        <v>1</v>
      </c>
      <c r="B108" s="183">
        <v>79</v>
      </c>
      <c r="C108" s="240" t="s">
        <v>232</v>
      </c>
      <c r="D108" s="325" t="s">
        <v>540</v>
      </c>
      <c r="E108" s="326" t="s">
        <v>256</v>
      </c>
      <c r="F108" s="327" t="s">
        <v>272</v>
      </c>
      <c r="G108" s="326" t="s">
        <v>179</v>
      </c>
      <c r="H108" s="328">
        <v>13.11</v>
      </c>
      <c r="I108" s="330">
        <v>1</v>
      </c>
      <c r="J108" s="325"/>
      <c r="K108" s="325"/>
      <c r="L108" s="336" t="s">
        <v>59</v>
      </c>
      <c r="M108" s="283">
        <f t="shared" si="18"/>
        <v>51.999999999999993</v>
      </c>
      <c r="N108" s="256">
        <f t="shared" si="19"/>
        <v>56.809999999999995</v>
      </c>
      <c r="O108" s="321">
        <v>100</v>
      </c>
      <c r="P108" s="257">
        <f t="shared" si="20"/>
        <v>0.56809999999999994</v>
      </c>
      <c r="Q108" s="280"/>
      <c r="R108" s="323"/>
      <c r="S108" s="254"/>
      <c r="T108" s="253">
        <f t="shared" si="21"/>
        <v>2.0549925</v>
      </c>
      <c r="U108" s="281">
        <f>IF(VLOOKUP($G108,'KALK_grund__GR-_LOS_3'!$B$9:$C$19,1)=$G108,VLOOKUP($G108,'KALK_grund__GR-_LOS_3'!$B$9:$C$19,2),0)</f>
        <v>30</v>
      </c>
      <c r="V108" s="257">
        <f t="shared" si="22"/>
        <v>0.437</v>
      </c>
      <c r="W108" s="258">
        <f t="shared" si="23"/>
        <v>6.5549999999999997</v>
      </c>
      <c r="X108" s="271" t="s">
        <v>867</v>
      </c>
      <c r="Y108" s="184"/>
    </row>
    <row r="109" spans="1:25" x14ac:dyDescent="0.2">
      <c r="A109" s="149"/>
      <c r="B109" s="183">
        <v>80</v>
      </c>
      <c r="C109" s="240" t="s">
        <v>232</v>
      </c>
      <c r="D109" s="334" t="s">
        <v>432</v>
      </c>
      <c r="E109" s="326" t="s">
        <v>343</v>
      </c>
      <c r="F109" s="327" t="s">
        <v>729</v>
      </c>
      <c r="G109" s="326" t="s">
        <v>173</v>
      </c>
      <c r="H109" s="328">
        <v>7.29</v>
      </c>
      <c r="I109" s="325"/>
      <c r="J109" s="325"/>
      <c r="K109" s="325"/>
      <c r="L109" s="334"/>
      <c r="M109" s="283">
        <v>1</v>
      </c>
      <c r="N109" s="256">
        <f t="shared" si="19"/>
        <v>0.60750000000000004</v>
      </c>
      <c r="O109" s="321">
        <v>100</v>
      </c>
      <c r="P109" s="257">
        <f t="shared" si="20"/>
        <v>6.0750000000000005E-3</v>
      </c>
      <c r="Q109" s="280"/>
      <c r="R109" s="371"/>
      <c r="S109" s="254"/>
      <c r="T109" s="253">
        <f t="shared" si="21"/>
        <v>1.1427075000000002</v>
      </c>
      <c r="U109" s="281">
        <f>IF(VLOOKUP($G109,'KALK_grund__GR-_LOS_3'!$B$9:$C$19,1)=$G109,VLOOKUP($G109,'KALK_grund__GR-_LOS_3'!$B$9:$C$19,2),0)</f>
        <v>30</v>
      </c>
      <c r="V109" s="257">
        <f t="shared" si="22"/>
        <v>0.24299999999999999</v>
      </c>
      <c r="W109" s="258">
        <f t="shared" si="23"/>
        <v>3.645</v>
      </c>
      <c r="X109" s="271" t="s">
        <v>867</v>
      </c>
      <c r="Y109" s="184"/>
    </row>
    <row r="110" spans="1:25" x14ac:dyDescent="0.2">
      <c r="A110" s="149"/>
      <c r="B110" s="183">
        <v>81</v>
      </c>
      <c r="C110" s="240" t="s">
        <v>232</v>
      </c>
      <c r="D110" s="334" t="s">
        <v>432</v>
      </c>
      <c r="E110" s="326" t="s">
        <v>344</v>
      </c>
      <c r="F110" s="327" t="s">
        <v>243</v>
      </c>
      <c r="G110" s="326" t="s">
        <v>172</v>
      </c>
      <c r="H110" s="328">
        <v>3.55</v>
      </c>
      <c r="I110" s="325"/>
      <c r="J110" s="325"/>
      <c r="K110" s="325"/>
      <c r="L110" s="334"/>
      <c r="M110" s="283">
        <v>5</v>
      </c>
      <c r="N110" s="256">
        <f t="shared" si="19"/>
        <v>1.4791666666666667</v>
      </c>
      <c r="O110" s="321">
        <v>100</v>
      </c>
      <c r="P110" s="257">
        <f t="shared" si="20"/>
        <v>1.4791666666666668E-2</v>
      </c>
      <c r="Q110" s="280"/>
      <c r="R110" s="371"/>
      <c r="S110" s="254"/>
      <c r="T110" s="253">
        <f t="shared" si="21"/>
        <v>0.55646249999999997</v>
      </c>
      <c r="U110" s="281">
        <f>IF(VLOOKUP($G110,'KALK_grund__GR-_LOS_3'!$B$9:$C$19,1)=$G110,VLOOKUP($G110,'KALK_grund__GR-_LOS_3'!$B$9:$C$19,2),0)</f>
        <v>30</v>
      </c>
      <c r="V110" s="257">
        <f t="shared" si="22"/>
        <v>0.11833333333333333</v>
      </c>
      <c r="W110" s="258">
        <f t="shared" si="23"/>
        <v>1.7749999999999999</v>
      </c>
      <c r="X110" s="271" t="s">
        <v>867</v>
      </c>
      <c r="Y110" s="184"/>
    </row>
    <row r="111" spans="1:25" x14ac:dyDescent="0.2">
      <c r="A111" s="149">
        <v>1</v>
      </c>
      <c r="B111" s="183">
        <v>82</v>
      </c>
      <c r="C111" s="240" t="s">
        <v>232</v>
      </c>
      <c r="D111" s="325" t="s">
        <v>493</v>
      </c>
      <c r="E111" s="326" t="s">
        <v>516</v>
      </c>
      <c r="F111" s="327" t="s">
        <v>269</v>
      </c>
      <c r="G111" s="326" t="s">
        <v>173</v>
      </c>
      <c r="H111" s="328">
        <v>3.37</v>
      </c>
      <c r="I111" s="325"/>
      <c r="J111" s="325"/>
      <c r="K111" s="325"/>
      <c r="L111" s="325"/>
      <c r="M111" s="325"/>
      <c r="N111" s="325"/>
      <c r="O111" s="325"/>
      <c r="P111" s="325"/>
      <c r="Q111" s="332"/>
      <c r="R111" s="332"/>
      <c r="S111" s="332"/>
      <c r="T111" s="325"/>
      <c r="U111" s="325"/>
      <c r="V111" s="325"/>
      <c r="W111" s="325"/>
      <c r="X111" s="271" t="s">
        <v>867</v>
      </c>
      <c r="Y111" s="184"/>
    </row>
    <row r="112" spans="1:25" x14ac:dyDescent="0.2">
      <c r="A112" s="149">
        <v>1</v>
      </c>
      <c r="B112" s="183">
        <v>83</v>
      </c>
      <c r="C112" s="240" t="s">
        <v>232</v>
      </c>
      <c r="D112" s="325" t="s">
        <v>540</v>
      </c>
      <c r="E112" s="326" t="s">
        <v>532</v>
      </c>
      <c r="F112" s="327" t="s">
        <v>272</v>
      </c>
      <c r="G112" s="326" t="s">
        <v>179</v>
      </c>
      <c r="H112" s="328">
        <v>11.99</v>
      </c>
      <c r="I112" s="330">
        <v>1</v>
      </c>
      <c r="J112" s="325"/>
      <c r="K112" s="325"/>
      <c r="L112" s="336" t="s">
        <v>59</v>
      </c>
      <c r="M112" s="283">
        <f t="shared" si="18"/>
        <v>51.999999999999993</v>
      </c>
      <c r="N112" s="256">
        <f t="shared" si="19"/>
        <v>51.956666666666656</v>
      </c>
      <c r="O112" s="321">
        <v>100</v>
      </c>
      <c r="P112" s="257">
        <f t="shared" si="20"/>
        <v>0.51956666666666651</v>
      </c>
      <c r="Q112" s="280"/>
      <c r="R112" s="323"/>
      <c r="S112" s="254"/>
      <c r="T112" s="253">
        <f t="shared" si="21"/>
        <v>1.8794325000000003</v>
      </c>
      <c r="U112" s="281">
        <f>IF(VLOOKUP($G112,'KALK_grund__GR-_LOS_3'!$B$9:$C$19,1)=$G112,VLOOKUP($G112,'KALK_grund__GR-_LOS_3'!$B$9:$C$19,2),0)</f>
        <v>30</v>
      </c>
      <c r="V112" s="257">
        <f t="shared" si="22"/>
        <v>0.39966666666666667</v>
      </c>
      <c r="W112" s="258">
        <f t="shared" si="23"/>
        <v>5.9950000000000001</v>
      </c>
      <c r="X112" s="271" t="s">
        <v>867</v>
      </c>
      <c r="Y112" s="184"/>
    </row>
    <row r="113" spans="1:25" x14ac:dyDescent="0.2">
      <c r="A113" s="149">
        <v>1</v>
      </c>
      <c r="B113" s="183">
        <v>84</v>
      </c>
      <c r="C113" s="240" t="s">
        <v>232</v>
      </c>
      <c r="D113" s="325" t="s">
        <v>540</v>
      </c>
      <c r="E113" s="326" t="s">
        <v>531</v>
      </c>
      <c r="F113" s="327" t="s">
        <v>272</v>
      </c>
      <c r="G113" s="326" t="s">
        <v>179</v>
      </c>
      <c r="H113" s="328">
        <v>25.35</v>
      </c>
      <c r="I113" s="330">
        <v>1</v>
      </c>
      <c r="J113" s="325"/>
      <c r="K113" s="325"/>
      <c r="L113" s="336" t="s">
        <v>59</v>
      </c>
      <c r="M113" s="283">
        <f t="shared" si="18"/>
        <v>51.999999999999993</v>
      </c>
      <c r="N113" s="256">
        <f t="shared" si="19"/>
        <v>109.84999999999998</v>
      </c>
      <c r="O113" s="321">
        <v>100</v>
      </c>
      <c r="P113" s="257">
        <f t="shared" si="20"/>
        <v>1.0984999999999998</v>
      </c>
      <c r="Q113" s="280"/>
      <c r="R113" s="371"/>
      <c r="S113" s="254"/>
      <c r="T113" s="253">
        <f t="shared" si="21"/>
        <v>3.9736125000000002</v>
      </c>
      <c r="U113" s="281">
        <f>IF(VLOOKUP($G113,'KALK_grund__GR-_LOS_3'!$B$9:$C$19,1)=$G113,VLOOKUP($G113,'KALK_grund__GR-_LOS_3'!$B$9:$C$19,2),0)</f>
        <v>30</v>
      </c>
      <c r="V113" s="257">
        <f t="shared" si="22"/>
        <v>0.84500000000000008</v>
      </c>
      <c r="W113" s="258">
        <f t="shared" si="23"/>
        <v>12.675000000000001</v>
      </c>
      <c r="X113" s="271" t="s">
        <v>867</v>
      </c>
      <c r="Y113" s="184"/>
    </row>
    <row r="114" spans="1:25" x14ac:dyDescent="0.2">
      <c r="A114" s="149">
        <v>1</v>
      </c>
      <c r="B114" s="183">
        <v>85</v>
      </c>
      <c r="C114" s="240" t="s">
        <v>232</v>
      </c>
      <c r="D114" s="325" t="s">
        <v>540</v>
      </c>
      <c r="E114" s="326" t="s">
        <v>530</v>
      </c>
      <c r="F114" s="327" t="s">
        <v>272</v>
      </c>
      <c r="G114" s="326" t="s">
        <v>179</v>
      </c>
      <c r="H114" s="328">
        <v>30.43</v>
      </c>
      <c r="I114" s="330">
        <v>1</v>
      </c>
      <c r="J114" s="325"/>
      <c r="K114" s="325"/>
      <c r="L114" s="336" t="s">
        <v>59</v>
      </c>
      <c r="M114" s="283">
        <f t="shared" si="18"/>
        <v>51.999999999999993</v>
      </c>
      <c r="N114" s="256">
        <f t="shared" si="19"/>
        <v>131.86333333333332</v>
      </c>
      <c r="O114" s="321">
        <v>100</v>
      </c>
      <c r="P114" s="257">
        <f t="shared" si="20"/>
        <v>1.3186333333333331</v>
      </c>
      <c r="Q114" s="280"/>
      <c r="R114" s="371"/>
      <c r="S114" s="254"/>
      <c r="T114" s="253">
        <f t="shared" si="21"/>
        <v>4.7699025000000006</v>
      </c>
      <c r="U114" s="281">
        <f>IF(VLOOKUP($G114,'KALK_grund__GR-_LOS_3'!$B$9:$C$19,1)=$G114,VLOOKUP($G114,'KALK_grund__GR-_LOS_3'!$B$9:$C$19,2),0)</f>
        <v>30</v>
      </c>
      <c r="V114" s="257">
        <f t="shared" si="22"/>
        <v>1.0143333333333333</v>
      </c>
      <c r="W114" s="258">
        <f t="shared" si="23"/>
        <v>15.215</v>
      </c>
      <c r="X114" s="271" t="s">
        <v>867</v>
      </c>
      <c r="Y114" s="184"/>
    </row>
    <row r="115" spans="1:25" x14ac:dyDescent="0.2">
      <c r="A115" s="149">
        <v>1</v>
      </c>
      <c r="B115" s="183">
        <v>86</v>
      </c>
      <c r="C115" s="240" t="s">
        <v>232</v>
      </c>
      <c r="D115" s="325" t="s">
        <v>540</v>
      </c>
      <c r="E115" s="326" t="s">
        <v>529</v>
      </c>
      <c r="F115" s="327" t="s">
        <v>272</v>
      </c>
      <c r="G115" s="326" t="s">
        <v>179</v>
      </c>
      <c r="H115" s="328">
        <v>9.9</v>
      </c>
      <c r="I115" s="330">
        <v>1</v>
      </c>
      <c r="J115" s="325"/>
      <c r="K115" s="325"/>
      <c r="L115" s="336" t="s">
        <v>59</v>
      </c>
      <c r="M115" s="283">
        <f t="shared" si="18"/>
        <v>51.999999999999993</v>
      </c>
      <c r="N115" s="256">
        <f t="shared" si="19"/>
        <v>42.9</v>
      </c>
      <c r="O115" s="321">
        <v>100</v>
      </c>
      <c r="P115" s="257">
        <f t="shared" si="20"/>
        <v>0.42899999999999999</v>
      </c>
      <c r="Q115" s="280"/>
      <c r="R115" s="323"/>
      <c r="S115" s="254"/>
      <c r="T115" s="253">
        <f t="shared" si="21"/>
        <v>1.5518250000000002</v>
      </c>
      <c r="U115" s="281">
        <f>IF(VLOOKUP($G115,'KALK_grund__GR-_LOS_3'!$B$9:$C$19,1)=$G115,VLOOKUP($G115,'KALK_grund__GR-_LOS_3'!$B$9:$C$19,2),0)</f>
        <v>30</v>
      </c>
      <c r="V115" s="257">
        <f t="shared" si="22"/>
        <v>0.33</v>
      </c>
      <c r="W115" s="258">
        <f t="shared" si="23"/>
        <v>4.95</v>
      </c>
      <c r="X115" s="271" t="s">
        <v>867</v>
      </c>
      <c r="Y115" s="184"/>
    </row>
    <row r="116" spans="1:25" x14ac:dyDescent="0.2">
      <c r="A116" s="149">
        <v>1</v>
      </c>
      <c r="B116" s="183">
        <v>87</v>
      </c>
      <c r="C116" s="240" t="s">
        <v>232</v>
      </c>
      <c r="D116" s="325" t="s">
        <v>540</v>
      </c>
      <c r="E116" s="326" t="s">
        <v>528</v>
      </c>
      <c r="F116" s="327" t="s">
        <v>272</v>
      </c>
      <c r="G116" s="326" t="s">
        <v>179</v>
      </c>
      <c r="H116" s="328">
        <v>15.12</v>
      </c>
      <c r="I116" s="330">
        <v>1</v>
      </c>
      <c r="J116" s="325"/>
      <c r="K116" s="325"/>
      <c r="L116" s="336" t="s">
        <v>59</v>
      </c>
      <c r="M116" s="283">
        <f t="shared" si="18"/>
        <v>51.999999999999993</v>
      </c>
      <c r="N116" s="256">
        <f t="shared" si="19"/>
        <v>65.52</v>
      </c>
      <c r="O116" s="321">
        <v>100</v>
      </c>
      <c r="P116" s="257">
        <f t="shared" si="20"/>
        <v>0.6552</v>
      </c>
      <c r="Q116" s="280"/>
      <c r="R116" s="371"/>
      <c r="S116" s="254"/>
      <c r="T116" s="253">
        <f t="shared" si="21"/>
        <v>2.3700600000000001</v>
      </c>
      <c r="U116" s="281">
        <f>IF(VLOOKUP($G116,'KALK_grund__GR-_LOS_3'!$B$9:$C$19,1)=$G116,VLOOKUP($G116,'KALK_grund__GR-_LOS_3'!$B$9:$C$19,2),0)</f>
        <v>30</v>
      </c>
      <c r="V116" s="257">
        <f t="shared" si="22"/>
        <v>0.504</v>
      </c>
      <c r="W116" s="258">
        <f t="shared" si="23"/>
        <v>7.5600000000000005</v>
      </c>
      <c r="X116" s="271" t="s">
        <v>867</v>
      </c>
      <c r="Y116" s="184"/>
    </row>
    <row r="117" spans="1:25" x14ac:dyDescent="0.2">
      <c r="A117" s="149">
        <v>1</v>
      </c>
      <c r="B117" s="183">
        <v>88</v>
      </c>
      <c r="C117" s="240" t="s">
        <v>232</v>
      </c>
      <c r="D117" s="325" t="s">
        <v>540</v>
      </c>
      <c r="E117" s="326" t="s">
        <v>527</v>
      </c>
      <c r="F117" s="327" t="s">
        <v>272</v>
      </c>
      <c r="G117" s="326" t="s">
        <v>179</v>
      </c>
      <c r="H117" s="328">
        <v>20.37</v>
      </c>
      <c r="I117" s="330">
        <v>1</v>
      </c>
      <c r="J117" s="325"/>
      <c r="K117" s="325"/>
      <c r="L117" s="336" t="s">
        <v>59</v>
      </c>
      <c r="M117" s="283">
        <f t="shared" si="18"/>
        <v>51.999999999999993</v>
      </c>
      <c r="N117" s="256">
        <f t="shared" si="19"/>
        <v>88.27</v>
      </c>
      <c r="O117" s="321">
        <v>100</v>
      </c>
      <c r="P117" s="257">
        <f t="shared" si="20"/>
        <v>0.88269999999999993</v>
      </c>
      <c r="Q117" s="280"/>
      <c r="R117" s="371"/>
      <c r="S117" s="254"/>
      <c r="T117" s="253">
        <f t="shared" si="21"/>
        <v>3.1929975000000006</v>
      </c>
      <c r="U117" s="281">
        <f>IF(VLOOKUP($G117,'KALK_grund__GR-_LOS_3'!$B$9:$C$19,1)=$G117,VLOOKUP($G117,'KALK_grund__GR-_LOS_3'!$B$9:$C$19,2),0)</f>
        <v>30</v>
      </c>
      <c r="V117" s="257">
        <f t="shared" si="22"/>
        <v>0.67900000000000005</v>
      </c>
      <c r="W117" s="258">
        <f t="shared" si="23"/>
        <v>10.185</v>
      </c>
      <c r="X117" s="271" t="s">
        <v>867</v>
      </c>
      <c r="Y117" s="184"/>
    </row>
    <row r="118" spans="1:25" x14ac:dyDescent="0.2">
      <c r="A118" s="149">
        <v>1</v>
      </c>
      <c r="B118" s="183">
        <v>89</v>
      </c>
      <c r="C118" s="240" t="s">
        <v>232</v>
      </c>
      <c r="D118" s="325" t="s">
        <v>540</v>
      </c>
      <c r="E118" s="326" t="s">
        <v>563</v>
      </c>
      <c r="F118" s="327" t="s">
        <v>272</v>
      </c>
      <c r="G118" s="326" t="s">
        <v>179</v>
      </c>
      <c r="H118" s="328">
        <v>40.67</v>
      </c>
      <c r="I118" s="330">
        <v>1</v>
      </c>
      <c r="J118" s="325"/>
      <c r="K118" s="325"/>
      <c r="L118" s="336" t="s">
        <v>59</v>
      </c>
      <c r="M118" s="283">
        <f t="shared" si="18"/>
        <v>51.999999999999993</v>
      </c>
      <c r="N118" s="256">
        <f t="shared" si="19"/>
        <v>176.23666666666665</v>
      </c>
      <c r="O118" s="321">
        <v>100</v>
      </c>
      <c r="P118" s="257">
        <f t="shared" si="20"/>
        <v>1.7623666666666664</v>
      </c>
      <c r="Q118" s="280"/>
      <c r="R118" s="371"/>
      <c r="S118" s="254"/>
      <c r="T118" s="253">
        <f t="shared" si="21"/>
        <v>6.3750225</v>
      </c>
      <c r="U118" s="281">
        <f>IF(VLOOKUP($G118,'KALK_grund__GR-_LOS_3'!$B$9:$C$19,1)=$G118,VLOOKUP($G118,'KALK_grund__GR-_LOS_3'!$B$9:$C$19,2),0)</f>
        <v>30</v>
      </c>
      <c r="V118" s="257">
        <f t="shared" si="22"/>
        <v>1.3556666666666668</v>
      </c>
      <c r="W118" s="258">
        <f t="shared" si="23"/>
        <v>20.335000000000001</v>
      </c>
      <c r="X118" s="271" t="s">
        <v>867</v>
      </c>
      <c r="Y118" s="314"/>
    </row>
    <row r="119" spans="1:25" x14ac:dyDescent="0.2">
      <c r="A119" s="149">
        <v>1</v>
      </c>
      <c r="B119" s="183">
        <v>90</v>
      </c>
      <c r="C119" s="240" t="s">
        <v>232</v>
      </c>
      <c r="D119" s="325" t="s">
        <v>540</v>
      </c>
      <c r="E119" s="326" t="s">
        <v>564</v>
      </c>
      <c r="F119" s="327" t="s">
        <v>272</v>
      </c>
      <c r="G119" s="326" t="s">
        <v>179</v>
      </c>
      <c r="H119" s="328">
        <v>19</v>
      </c>
      <c r="I119" s="330">
        <v>1</v>
      </c>
      <c r="J119" s="325"/>
      <c r="K119" s="325"/>
      <c r="L119" s="336" t="s">
        <v>59</v>
      </c>
      <c r="M119" s="283">
        <f t="shared" si="18"/>
        <v>51.999999999999993</v>
      </c>
      <c r="N119" s="256">
        <f t="shared" si="19"/>
        <v>82.333333333333329</v>
      </c>
      <c r="O119" s="321">
        <v>100</v>
      </c>
      <c r="P119" s="257">
        <f t="shared" si="20"/>
        <v>0.82333333333333325</v>
      </c>
      <c r="Q119" s="280"/>
      <c r="R119" s="371"/>
      <c r="S119" s="254"/>
      <c r="T119" s="253">
        <f t="shared" si="21"/>
        <v>2.9782500000000001</v>
      </c>
      <c r="U119" s="281">
        <f>IF(VLOOKUP($G119,'KALK_grund__GR-_LOS_3'!$B$9:$C$19,1)=$G119,VLOOKUP($G119,'KALK_grund__GR-_LOS_3'!$B$9:$C$19,2),0)</f>
        <v>30</v>
      </c>
      <c r="V119" s="257">
        <f t="shared" si="22"/>
        <v>0.6333333333333333</v>
      </c>
      <c r="W119" s="258">
        <f t="shared" si="23"/>
        <v>9.5</v>
      </c>
      <c r="X119" s="271" t="s">
        <v>867</v>
      </c>
      <c r="Y119" s="314"/>
    </row>
    <row r="120" spans="1:25" x14ac:dyDescent="0.2">
      <c r="A120" s="149">
        <v>1</v>
      </c>
      <c r="B120" s="183">
        <v>91</v>
      </c>
      <c r="C120" s="240" t="s">
        <v>232</v>
      </c>
      <c r="D120" s="325" t="s">
        <v>540</v>
      </c>
      <c r="E120" s="326" t="s">
        <v>565</v>
      </c>
      <c r="F120" s="327" t="s">
        <v>272</v>
      </c>
      <c r="G120" s="326" t="s">
        <v>179</v>
      </c>
      <c r="H120" s="328">
        <v>18.8</v>
      </c>
      <c r="I120" s="330">
        <v>1</v>
      </c>
      <c r="J120" s="325"/>
      <c r="K120" s="325"/>
      <c r="L120" s="336" t="s">
        <v>59</v>
      </c>
      <c r="M120" s="283">
        <f t="shared" si="18"/>
        <v>51.999999999999993</v>
      </c>
      <c r="N120" s="256">
        <f t="shared" si="19"/>
        <v>81.466666666666654</v>
      </c>
      <c r="O120" s="321">
        <v>100</v>
      </c>
      <c r="P120" s="257">
        <f t="shared" si="20"/>
        <v>0.81466666666666654</v>
      </c>
      <c r="Q120" s="280"/>
      <c r="R120" s="371"/>
      <c r="S120" s="254"/>
      <c r="T120" s="253">
        <f t="shared" si="21"/>
        <v>2.9469000000000003</v>
      </c>
      <c r="U120" s="281">
        <f>IF(VLOOKUP($G120,'KALK_grund__GR-_LOS_3'!$B$9:$C$19,1)=$G120,VLOOKUP($G120,'KALK_grund__GR-_LOS_3'!$B$9:$C$19,2),0)</f>
        <v>30</v>
      </c>
      <c r="V120" s="257">
        <f t="shared" si="22"/>
        <v>0.62666666666666671</v>
      </c>
      <c r="W120" s="258">
        <f t="shared" si="23"/>
        <v>9.4</v>
      </c>
      <c r="X120" s="271" t="s">
        <v>867</v>
      </c>
      <c r="Y120" s="314"/>
    </row>
    <row r="121" spans="1:25" x14ac:dyDescent="0.2">
      <c r="A121" s="149">
        <v>1</v>
      </c>
      <c r="B121" s="183">
        <v>92</v>
      </c>
      <c r="C121" s="240" t="s">
        <v>232</v>
      </c>
      <c r="D121" s="325" t="s">
        <v>540</v>
      </c>
      <c r="E121" s="326" t="s">
        <v>566</v>
      </c>
      <c r="F121" s="327" t="s">
        <v>272</v>
      </c>
      <c r="G121" s="326" t="s">
        <v>179</v>
      </c>
      <c r="H121" s="328">
        <v>18.87</v>
      </c>
      <c r="I121" s="330">
        <v>1</v>
      </c>
      <c r="J121" s="325"/>
      <c r="K121" s="325"/>
      <c r="L121" s="336" t="s">
        <v>59</v>
      </c>
      <c r="M121" s="283">
        <f t="shared" si="18"/>
        <v>51.999999999999993</v>
      </c>
      <c r="N121" s="256">
        <f t="shared" si="19"/>
        <v>81.77</v>
      </c>
      <c r="O121" s="321">
        <v>100</v>
      </c>
      <c r="P121" s="257">
        <f t="shared" si="20"/>
        <v>0.81769999999999998</v>
      </c>
      <c r="Q121" s="280"/>
      <c r="R121" s="371"/>
      <c r="S121" s="254"/>
      <c r="T121" s="253">
        <f t="shared" si="21"/>
        <v>2.9578725000000001</v>
      </c>
      <c r="U121" s="281">
        <f>IF(VLOOKUP($G121,'KALK_grund__GR-_LOS_3'!$B$9:$C$19,1)=$G121,VLOOKUP($G121,'KALK_grund__GR-_LOS_3'!$B$9:$C$19,2),0)</f>
        <v>30</v>
      </c>
      <c r="V121" s="257">
        <f t="shared" si="22"/>
        <v>0.629</v>
      </c>
      <c r="W121" s="258">
        <f t="shared" si="23"/>
        <v>9.4350000000000005</v>
      </c>
      <c r="X121" s="271" t="s">
        <v>867</v>
      </c>
      <c r="Y121" s="314"/>
    </row>
    <row r="122" spans="1:25" x14ac:dyDescent="0.2">
      <c r="A122" s="149">
        <v>1</v>
      </c>
      <c r="B122" s="183">
        <v>93</v>
      </c>
      <c r="C122" s="240" t="s">
        <v>232</v>
      </c>
      <c r="D122" s="325" t="s">
        <v>540</v>
      </c>
      <c r="E122" s="326" t="s">
        <v>567</v>
      </c>
      <c r="F122" s="327" t="s">
        <v>272</v>
      </c>
      <c r="G122" s="326" t="s">
        <v>179</v>
      </c>
      <c r="H122" s="328">
        <v>18.829999999999998</v>
      </c>
      <c r="I122" s="330">
        <v>1</v>
      </c>
      <c r="J122" s="325"/>
      <c r="K122" s="325"/>
      <c r="L122" s="336" t="s">
        <v>59</v>
      </c>
      <c r="M122" s="283">
        <f t="shared" si="18"/>
        <v>51.999999999999993</v>
      </c>
      <c r="N122" s="256">
        <f t="shared" si="19"/>
        <v>81.59666666666665</v>
      </c>
      <c r="O122" s="321">
        <v>100</v>
      </c>
      <c r="P122" s="257">
        <f t="shared" si="20"/>
        <v>0.81596666666666651</v>
      </c>
      <c r="Q122" s="280"/>
      <c r="R122" s="371"/>
      <c r="S122" s="254"/>
      <c r="T122" s="253">
        <f t="shared" si="21"/>
        <v>2.9516024999999999</v>
      </c>
      <c r="U122" s="281">
        <f>IF(VLOOKUP($G122,'KALK_grund__GR-_LOS_3'!$B$9:$C$19,1)=$G122,VLOOKUP($G122,'KALK_grund__GR-_LOS_3'!$B$9:$C$19,2),0)</f>
        <v>30</v>
      </c>
      <c r="V122" s="257">
        <f t="shared" si="22"/>
        <v>0.6276666666666666</v>
      </c>
      <c r="W122" s="258">
        <f t="shared" si="23"/>
        <v>9.4149999999999991</v>
      </c>
      <c r="X122" s="271" t="s">
        <v>867</v>
      </c>
      <c r="Y122" s="314"/>
    </row>
    <row r="123" spans="1:25" x14ac:dyDescent="0.2">
      <c r="A123" s="149">
        <v>1</v>
      </c>
      <c r="B123" s="183">
        <v>94</v>
      </c>
      <c r="C123" s="240" t="s">
        <v>232</v>
      </c>
      <c r="D123" s="325" t="s">
        <v>540</v>
      </c>
      <c r="E123" s="326" t="s">
        <v>568</v>
      </c>
      <c r="F123" s="327" t="s">
        <v>272</v>
      </c>
      <c r="G123" s="326" t="s">
        <v>179</v>
      </c>
      <c r="H123" s="328">
        <v>18.89</v>
      </c>
      <c r="I123" s="330">
        <v>1</v>
      </c>
      <c r="J123" s="325"/>
      <c r="K123" s="325"/>
      <c r="L123" s="336" t="s">
        <v>59</v>
      </c>
      <c r="M123" s="283">
        <f t="shared" si="18"/>
        <v>51.999999999999993</v>
      </c>
      <c r="N123" s="256">
        <f t="shared" si="19"/>
        <v>81.856666666666655</v>
      </c>
      <c r="O123" s="321">
        <v>100</v>
      </c>
      <c r="P123" s="257">
        <f t="shared" si="20"/>
        <v>0.81856666666666655</v>
      </c>
      <c r="Q123" s="280"/>
      <c r="R123" s="371"/>
      <c r="S123" s="254"/>
      <c r="T123" s="253">
        <f t="shared" si="21"/>
        <v>2.9610075000000005</v>
      </c>
      <c r="U123" s="281">
        <f>IF(VLOOKUP($G123,'KALK_grund__GR-_LOS_3'!$B$9:$C$19,1)=$G123,VLOOKUP($G123,'KALK_grund__GR-_LOS_3'!$B$9:$C$19,2),0)</f>
        <v>30</v>
      </c>
      <c r="V123" s="257">
        <f t="shared" si="22"/>
        <v>0.62966666666666671</v>
      </c>
      <c r="W123" s="258">
        <f t="shared" si="23"/>
        <v>9.4450000000000003</v>
      </c>
      <c r="X123" s="271" t="s">
        <v>867</v>
      </c>
      <c r="Y123" s="314"/>
    </row>
    <row r="124" spans="1:25" x14ac:dyDescent="0.2">
      <c r="A124" s="149">
        <v>1</v>
      </c>
      <c r="B124" s="183">
        <v>95</v>
      </c>
      <c r="C124" s="240" t="s">
        <v>232</v>
      </c>
      <c r="D124" s="325" t="s">
        <v>540</v>
      </c>
      <c r="E124" s="326" t="s">
        <v>569</v>
      </c>
      <c r="F124" s="327" t="s">
        <v>272</v>
      </c>
      <c r="G124" s="326" t="s">
        <v>179</v>
      </c>
      <c r="H124" s="328">
        <v>19.559999999999999</v>
      </c>
      <c r="I124" s="330">
        <v>1</v>
      </c>
      <c r="J124" s="325"/>
      <c r="K124" s="325"/>
      <c r="L124" s="336" t="s">
        <v>59</v>
      </c>
      <c r="M124" s="283">
        <f t="shared" si="18"/>
        <v>51.999999999999993</v>
      </c>
      <c r="N124" s="256">
        <f t="shared" si="19"/>
        <v>84.759999999999977</v>
      </c>
      <c r="O124" s="321">
        <v>100</v>
      </c>
      <c r="P124" s="257">
        <f t="shared" si="20"/>
        <v>0.8475999999999998</v>
      </c>
      <c r="Q124" s="280"/>
      <c r="R124" s="323"/>
      <c r="S124" s="254"/>
      <c r="T124" s="253">
        <f t="shared" si="21"/>
        <v>3.06603</v>
      </c>
      <c r="U124" s="281">
        <f>IF(VLOOKUP($G124,'KALK_grund__GR-_LOS_3'!$B$9:$C$19,1)=$G124,VLOOKUP($G124,'KALK_grund__GR-_LOS_3'!$B$9:$C$19,2),0)</f>
        <v>30</v>
      </c>
      <c r="V124" s="257">
        <f t="shared" si="22"/>
        <v>0.65199999999999991</v>
      </c>
      <c r="W124" s="258">
        <f t="shared" si="23"/>
        <v>9.7799999999999994</v>
      </c>
      <c r="X124" s="271" t="s">
        <v>867</v>
      </c>
      <c r="Y124" s="184"/>
    </row>
    <row r="125" spans="1:25" x14ac:dyDescent="0.2">
      <c r="A125" s="149">
        <v>1</v>
      </c>
      <c r="B125" s="183">
        <v>96</v>
      </c>
      <c r="C125" s="240" t="s">
        <v>232</v>
      </c>
      <c r="D125" s="325" t="s">
        <v>570</v>
      </c>
      <c r="E125" s="326" t="s">
        <v>571</v>
      </c>
      <c r="F125" s="327" t="s">
        <v>572</v>
      </c>
      <c r="G125" s="326" t="s">
        <v>182</v>
      </c>
      <c r="H125" s="328">
        <v>56.91</v>
      </c>
      <c r="I125" s="330">
        <v>1</v>
      </c>
      <c r="J125" s="325"/>
      <c r="K125" s="325"/>
      <c r="L125" s="336" t="s">
        <v>59</v>
      </c>
      <c r="M125" s="283">
        <f t="shared" si="18"/>
        <v>51.999999999999993</v>
      </c>
      <c r="N125" s="256">
        <f t="shared" si="19"/>
        <v>246.60999999999993</v>
      </c>
      <c r="O125" s="321">
        <v>100</v>
      </c>
      <c r="P125" s="257">
        <f t="shared" si="20"/>
        <v>2.4660999999999991</v>
      </c>
      <c r="Q125" s="280"/>
      <c r="R125" s="323"/>
      <c r="S125" s="254"/>
      <c r="T125" s="253">
        <f t="shared" si="21"/>
        <v>8.9206424999999996</v>
      </c>
      <c r="U125" s="281">
        <f>IF(VLOOKUP($G125,'KALK_grund__GR-_LOS_3'!$B$9:$C$19,1)=$G125,VLOOKUP($G125,'KALK_grund__GR-_LOS_3'!$B$9:$C$19,2),0)</f>
        <v>30</v>
      </c>
      <c r="V125" s="257">
        <f t="shared" si="22"/>
        <v>1.8969999999999998</v>
      </c>
      <c r="W125" s="258">
        <f t="shared" si="23"/>
        <v>28.454999999999998</v>
      </c>
      <c r="X125" s="271" t="s">
        <v>867</v>
      </c>
      <c r="Y125" s="184"/>
    </row>
    <row r="126" spans="1:25" x14ac:dyDescent="0.2">
      <c r="A126" s="149">
        <v>1</v>
      </c>
      <c r="B126" s="183">
        <v>97</v>
      </c>
      <c r="C126" s="240" t="s">
        <v>232</v>
      </c>
      <c r="D126" s="325" t="s">
        <v>540</v>
      </c>
      <c r="E126" s="326" t="s">
        <v>573</v>
      </c>
      <c r="F126" s="327" t="s">
        <v>272</v>
      </c>
      <c r="G126" s="326" t="s">
        <v>179</v>
      </c>
      <c r="H126" s="328">
        <v>21.38</v>
      </c>
      <c r="I126" s="330">
        <v>1</v>
      </c>
      <c r="J126" s="325"/>
      <c r="K126" s="325"/>
      <c r="L126" s="336" t="s">
        <v>59</v>
      </c>
      <c r="M126" s="283">
        <f t="shared" si="18"/>
        <v>51.999999999999993</v>
      </c>
      <c r="N126" s="256">
        <f t="shared" si="19"/>
        <v>92.646666666666647</v>
      </c>
      <c r="O126" s="321">
        <v>100</v>
      </c>
      <c r="P126" s="257">
        <f t="shared" si="20"/>
        <v>0.92646666666666644</v>
      </c>
      <c r="Q126" s="280"/>
      <c r="R126" s="371"/>
      <c r="S126" s="254"/>
      <c r="T126" s="253">
        <f t="shared" si="21"/>
        <v>3.351315</v>
      </c>
      <c r="U126" s="281">
        <f>IF(VLOOKUP($G126,'KALK_grund__GR-_LOS_3'!$B$9:$C$19,1)=$G126,VLOOKUP($G126,'KALK_grund__GR-_LOS_3'!$B$9:$C$19,2),0)</f>
        <v>30</v>
      </c>
      <c r="V126" s="257">
        <f t="shared" si="22"/>
        <v>0.71266666666666667</v>
      </c>
      <c r="W126" s="258">
        <f t="shared" si="23"/>
        <v>10.69</v>
      </c>
      <c r="X126" s="271" t="s">
        <v>867</v>
      </c>
      <c r="Y126" s="314"/>
    </row>
    <row r="127" spans="1:25" x14ac:dyDescent="0.2">
      <c r="A127" s="149"/>
      <c r="B127" s="183">
        <v>98</v>
      </c>
      <c r="C127" s="240" t="s">
        <v>232</v>
      </c>
      <c r="D127" s="325" t="s">
        <v>540</v>
      </c>
      <c r="E127" s="326" t="s">
        <v>535</v>
      </c>
      <c r="F127" s="327" t="s">
        <v>272</v>
      </c>
      <c r="G127" s="326" t="s">
        <v>179</v>
      </c>
      <c r="H127" s="328">
        <v>18.760000000000002</v>
      </c>
      <c r="I127" s="330">
        <v>1</v>
      </c>
      <c r="J127" s="325"/>
      <c r="K127" s="325"/>
      <c r="L127" s="336" t="s">
        <v>59</v>
      </c>
      <c r="M127" s="283">
        <f t="shared" si="18"/>
        <v>51.999999999999993</v>
      </c>
      <c r="N127" s="256">
        <f t="shared" si="19"/>
        <v>81.293333333333337</v>
      </c>
      <c r="O127" s="321">
        <v>100</v>
      </c>
      <c r="P127" s="257">
        <f t="shared" si="20"/>
        <v>0.8129333333333334</v>
      </c>
      <c r="Q127" s="280"/>
      <c r="R127" s="371"/>
      <c r="S127" s="254"/>
      <c r="T127" s="253">
        <f t="shared" si="21"/>
        <v>2.9406300000000005</v>
      </c>
      <c r="U127" s="281">
        <f>IF(VLOOKUP($G127,'KALK_grund__GR-_LOS_3'!$B$9:$C$19,1)=$G127,VLOOKUP($G127,'KALK_grund__GR-_LOS_3'!$B$9:$C$19,2),0)</f>
        <v>30</v>
      </c>
      <c r="V127" s="257">
        <f t="shared" si="22"/>
        <v>0.62533333333333341</v>
      </c>
      <c r="W127" s="258">
        <f t="shared" si="23"/>
        <v>9.3800000000000008</v>
      </c>
      <c r="X127" s="271" t="s">
        <v>867</v>
      </c>
      <c r="Y127" s="314"/>
    </row>
    <row r="128" spans="1:25" x14ac:dyDescent="0.2">
      <c r="A128" s="149"/>
      <c r="B128" s="183">
        <v>99</v>
      </c>
      <c r="C128" s="240" t="s">
        <v>232</v>
      </c>
      <c r="D128" s="325" t="s">
        <v>540</v>
      </c>
      <c r="E128" s="326" t="s">
        <v>534</v>
      </c>
      <c r="F128" s="327" t="s">
        <v>272</v>
      </c>
      <c r="G128" s="326" t="s">
        <v>179</v>
      </c>
      <c r="H128" s="328">
        <v>38.26</v>
      </c>
      <c r="I128" s="330">
        <v>1</v>
      </c>
      <c r="J128" s="325"/>
      <c r="K128" s="325"/>
      <c r="L128" s="336" t="s">
        <v>59</v>
      </c>
      <c r="M128" s="283">
        <f t="shared" si="18"/>
        <v>51.999999999999993</v>
      </c>
      <c r="N128" s="256">
        <f t="shared" si="19"/>
        <v>165.79333333333329</v>
      </c>
      <c r="O128" s="321">
        <v>100</v>
      </c>
      <c r="P128" s="257">
        <f t="shared" si="20"/>
        <v>1.657933333333333</v>
      </c>
      <c r="Q128" s="280"/>
      <c r="R128" s="371"/>
      <c r="S128" s="254"/>
      <c r="T128" s="253">
        <f t="shared" si="21"/>
        <v>5.997255</v>
      </c>
      <c r="U128" s="281">
        <f>IF(VLOOKUP($G128,'KALK_grund__GR-_LOS_3'!$B$9:$C$19,1)=$G128,VLOOKUP($G128,'KALK_grund__GR-_LOS_3'!$B$9:$C$19,2),0)</f>
        <v>30</v>
      </c>
      <c r="V128" s="257">
        <f t="shared" si="22"/>
        <v>1.2753333333333332</v>
      </c>
      <c r="W128" s="258">
        <f t="shared" si="23"/>
        <v>19.13</v>
      </c>
      <c r="X128" s="271" t="s">
        <v>867</v>
      </c>
      <c r="Y128" s="184"/>
    </row>
    <row r="129" spans="1:25" x14ac:dyDescent="0.2">
      <c r="A129" s="149"/>
      <c r="B129" s="183">
        <v>100</v>
      </c>
      <c r="C129" s="240" t="s">
        <v>232</v>
      </c>
      <c r="D129" s="325" t="s">
        <v>540</v>
      </c>
      <c r="E129" s="326" t="s">
        <v>533</v>
      </c>
      <c r="F129" s="327" t="s">
        <v>272</v>
      </c>
      <c r="G129" s="326" t="s">
        <v>179</v>
      </c>
      <c r="H129" s="328">
        <v>25.22</v>
      </c>
      <c r="I129" s="330">
        <v>1</v>
      </c>
      <c r="J129" s="325"/>
      <c r="K129" s="325"/>
      <c r="L129" s="336" t="s">
        <v>59</v>
      </c>
      <c r="M129" s="283">
        <f t="shared" si="18"/>
        <v>51.999999999999993</v>
      </c>
      <c r="N129" s="256">
        <f t="shared" si="19"/>
        <v>109.28666666666665</v>
      </c>
      <c r="O129" s="321">
        <v>100</v>
      </c>
      <c r="P129" s="257">
        <f t="shared" si="20"/>
        <v>1.0928666666666664</v>
      </c>
      <c r="Q129" s="280"/>
      <c r="R129" s="371"/>
      <c r="S129" s="254"/>
      <c r="T129" s="253">
        <f t="shared" si="21"/>
        <v>3.9532349999999998</v>
      </c>
      <c r="U129" s="281">
        <f>IF(VLOOKUP($G129,'KALK_grund__GR-_LOS_3'!$B$9:$C$19,1)=$G129,VLOOKUP($G129,'KALK_grund__GR-_LOS_3'!$B$9:$C$19,2),0)</f>
        <v>30</v>
      </c>
      <c r="V129" s="257">
        <f t="shared" si="22"/>
        <v>0.84066666666666667</v>
      </c>
      <c r="W129" s="258">
        <f t="shared" si="23"/>
        <v>12.61</v>
      </c>
      <c r="X129" s="271" t="s">
        <v>867</v>
      </c>
      <c r="Y129" s="184"/>
    </row>
    <row r="130" spans="1:25" x14ac:dyDescent="0.2">
      <c r="A130" s="149"/>
      <c r="B130" s="183">
        <v>101</v>
      </c>
      <c r="C130" s="240" t="s">
        <v>232</v>
      </c>
      <c r="D130" s="325" t="s">
        <v>540</v>
      </c>
      <c r="E130" s="326" t="s">
        <v>345</v>
      </c>
      <c r="F130" s="327" t="s">
        <v>272</v>
      </c>
      <c r="G130" s="326" t="s">
        <v>558</v>
      </c>
      <c r="H130" s="328">
        <v>27.32</v>
      </c>
      <c r="I130" s="330">
        <v>1</v>
      </c>
      <c r="J130" s="325"/>
      <c r="K130" s="325"/>
      <c r="L130" s="336" t="s">
        <v>59</v>
      </c>
      <c r="M130" s="283">
        <f t="shared" si="18"/>
        <v>51.999999999999993</v>
      </c>
      <c r="N130" s="256">
        <f t="shared" si="19"/>
        <v>118.38666666666666</v>
      </c>
      <c r="O130" s="321">
        <v>100</v>
      </c>
      <c r="P130" s="257">
        <f t="shared" si="20"/>
        <v>1.1838666666666666</v>
      </c>
      <c r="Q130" s="280"/>
      <c r="R130" s="371"/>
      <c r="S130" s="254"/>
      <c r="T130" s="253">
        <f t="shared" si="21"/>
        <v>4.2824100000000005</v>
      </c>
      <c r="U130" s="281">
        <f>IF(VLOOKUP($G130,'KALK_grund__GR-_LOS_3'!$B$9:$C$19,1)=$G130,VLOOKUP($G130,'KALK_grund__GR-_LOS_3'!$B$9:$C$19,2),0)</f>
        <v>30</v>
      </c>
      <c r="V130" s="257">
        <f t="shared" si="22"/>
        <v>0.91066666666666662</v>
      </c>
      <c r="W130" s="258">
        <f t="shared" si="23"/>
        <v>13.66</v>
      </c>
      <c r="X130" s="271" t="s">
        <v>867</v>
      </c>
      <c r="Y130" s="184"/>
    </row>
    <row r="131" spans="1:25" x14ac:dyDescent="0.2">
      <c r="A131" s="149"/>
      <c r="B131" s="183">
        <v>102</v>
      </c>
      <c r="C131" s="240" t="s">
        <v>232</v>
      </c>
      <c r="D131" s="325" t="s">
        <v>540</v>
      </c>
      <c r="E131" s="326" t="s">
        <v>346</v>
      </c>
      <c r="F131" s="327" t="s">
        <v>272</v>
      </c>
      <c r="G131" s="326" t="s">
        <v>558</v>
      </c>
      <c r="H131" s="328">
        <v>12.91</v>
      </c>
      <c r="I131" s="330">
        <v>1</v>
      </c>
      <c r="J131" s="325"/>
      <c r="K131" s="325"/>
      <c r="L131" s="336" t="s">
        <v>59</v>
      </c>
      <c r="M131" s="283">
        <f t="shared" si="18"/>
        <v>51.999999999999993</v>
      </c>
      <c r="N131" s="256">
        <f t="shared" si="19"/>
        <v>55.943333333333328</v>
      </c>
      <c r="O131" s="321">
        <v>100</v>
      </c>
      <c r="P131" s="257">
        <f t="shared" si="20"/>
        <v>0.55943333333333323</v>
      </c>
      <c r="Q131" s="280"/>
      <c r="R131" s="371"/>
      <c r="S131" s="254"/>
      <c r="T131" s="253">
        <f t="shared" si="21"/>
        <v>2.0236424999999998</v>
      </c>
      <c r="U131" s="281">
        <f>IF(VLOOKUP($G131,'KALK_grund__GR-_LOS_3'!$B$9:$C$19,1)=$G131,VLOOKUP($G131,'KALK_grund__GR-_LOS_3'!$B$9:$C$19,2),0)</f>
        <v>30</v>
      </c>
      <c r="V131" s="257">
        <f t="shared" si="22"/>
        <v>0.43033333333333335</v>
      </c>
      <c r="W131" s="258">
        <f t="shared" si="23"/>
        <v>6.4550000000000001</v>
      </c>
      <c r="X131" s="271" t="s">
        <v>867</v>
      </c>
      <c r="Y131" s="184"/>
    </row>
    <row r="132" spans="1:25" x14ac:dyDescent="0.2">
      <c r="A132" s="149"/>
      <c r="B132" s="183">
        <v>103</v>
      </c>
      <c r="C132" s="240" t="s">
        <v>232</v>
      </c>
      <c r="D132" s="325" t="s">
        <v>574</v>
      </c>
      <c r="E132" s="326" t="s">
        <v>342</v>
      </c>
      <c r="F132" s="327" t="s">
        <v>575</v>
      </c>
      <c r="G132" s="326" t="s">
        <v>558</v>
      </c>
      <c r="H132" s="328">
        <v>9.94</v>
      </c>
      <c r="I132" s="325"/>
      <c r="J132" s="325"/>
      <c r="K132" s="330">
        <v>1</v>
      </c>
      <c r="L132" s="336"/>
      <c r="M132" s="283">
        <f t="shared" si="18"/>
        <v>12</v>
      </c>
      <c r="N132" s="256">
        <f t="shared" si="19"/>
        <v>9.94</v>
      </c>
      <c r="O132" s="321">
        <v>100</v>
      </c>
      <c r="P132" s="257">
        <f t="shared" si="20"/>
        <v>9.9399999999999988E-2</v>
      </c>
      <c r="Q132" s="280"/>
      <c r="R132" s="323"/>
      <c r="S132" s="254"/>
      <c r="T132" s="253">
        <f t="shared" si="21"/>
        <v>1.5580949999999998</v>
      </c>
      <c r="U132" s="281">
        <f>IF(VLOOKUP($G132,'KALK_grund__GR-_LOS_3'!$B$9:$C$19,1)=$G132,VLOOKUP($G132,'KALK_grund__GR-_LOS_3'!$B$9:$C$19,2),0)</f>
        <v>30</v>
      </c>
      <c r="V132" s="257">
        <f t="shared" si="22"/>
        <v>0.33133333333333331</v>
      </c>
      <c r="W132" s="258">
        <f t="shared" si="23"/>
        <v>4.97</v>
      </c>
      <c r="X132" s="271" t="s">
        <v>867</v>
      </c>
      <c r="Y132" s="314"/>
    </row>
    <row r="133" spans="1:25" x14ac:dyDescent="0.2">
      <c r="A133" s="149"/>
      <c r="B133" s="183">
        <v>104</v>
      </c>
      <c r="C133" s="240" t="s">
        <v>232</v>
      </c>
      <c r="D133" s="325" t="s">
        <v>576</v>
      </c>
      <c r="E133" s="326" t="s">
        <v>246</v>
      </c>
      <c r="F133" s="327" t="s">
        <v>577</v>
      </c>
      <c r="G133" s="326" t="s">
        <v>176</v>
      </c>
      <c r="H133" s="328">
        <v>7.68</v>
      </c>
      <c r="I133" s="330">
        <v>1</v>
      </c>
      <c r="J133" s="325"/>
      <c r="K133" s="325"/>
      <c r="L133" s="336" t="s">
        <v>59</v>
      </c>
      <c r="M133" s="283">
        <f t="shared" si="18"/>
        <v>51.999999999999993</v>
      </c>
      <c r="N133" s="256">
        <f t="shared" si="19"/>
        <v>33.279999999999994</v>
      </c>
      <c r="O133" s="321">
        <v>100</v>
      </c>
      <c r="P133" s="257">
        <f t="shared" si="20"/>
        <v>0.33279999999999993</v>
      </c>
      <c r="Q133" s="280"/>
      <c r="R133" s="323"/>
      <c r="S133" s="254"/>
      <c r="T133" s="253">
        <f t="shared" si="21"/>
        <v>1.20384</v>
      </c>
      <c r="U133" s="281">
        <f>IF(VLOOKUP($G133,'KALK_grund__GR-_LOS_3'!$B$9:$C$19,1)=$G133,VLOOKUP($G133,'KALK_grund__GR-_LOS_3'!$B$9:$C$19,2),0)</f>
        <v>30</v>
      </c>
      <c r="V133" s="257">
        <f t="shared" si="22"/>
        <v>0.25600000000000001</v>
      </c>
      <c r="W133" s="258">
        <f t="shared" si="23"/>
        <v>3.84</v>
      </c>
      <c r="X133" s="271" t="s">
        <v>867</v>
      </c>
      <c r="Y133" s="314"/>
    </row>
    <row r="134" spans="1:25" x14ac:dyDescent="0.2">
      <c r="A134" s="149"/>
      <c r="B134" s="183">
        <v>105</v>
      </c>
      <c r="C134" s="240" t="s">
        <v>232</v>
      </c>
      <c r="D134" s="325" t="s">
        <v>426</v>
      </c>
      <c r="E134" s="326" t="s">
        <v>325</v>
      </c>
      <c r="F134" s="327" t="s">
        <v>217</v>
      </c>
      <c r="G134" s="326" t="s">
        <v>176</v>
      </c>
      <c r="H134" s="328">
        <v>49.2</v>
      </c>
      <c r="I134" s="330">
        <v>5</v>
      </c>
      <c r="J134" s="325"/>
      <c r="K134" s="325"/>
      <c r="L134" s="336"/>
      <c r="M134" s="283">
        <f t="shared" si="18"/>
        <v>249.99999999999994</v>
      </c>
      <c r="N134" s="256">
        <f t="shared" si="19"/>
        <v>1024.9999999999998</v>
      </c>
      <c r="O134" s="321">
        <v>100</v>
      </c>
      <c r="P134" s="257">
        <f t="shared" si="20"/>
        <v>10.249999999999998</v>
      </c>
      <c r="Q134" s="280"/>
      <c r="R134" s="323"/>
      <c r="S134" s="254"/>
      <c r="T134" s="253">
        <f t="shared" si="21"/>
        <v>7.7121000000000013</v>
      </c>
      <c r="U134" s="281">
        <f>IF(VLOOKUP($G134,'KALK_grund__GR-_LOS_3'!$B$9:$C$19,1)=$G134,VLOOKUP($G134,'KALK_grund__GR-_LOS_3'!$B$9:$C$19,2),0)</f>
        <v>30</v>
      </c>
      <c r="V134" s="257">
        <f t="shared" si="22"/>
        <v>1.6400000000000001</v>
      </c>
      <c r="W134" s="258">
        <f t="shared" si="23"/>
        <v>24.6</v>
      </c>
      <c r="X134" s="271" t="s">
        <v>867</v>
      </c>
      <c r="Y134" s="314"/>
    </row>
    <row r="135" spans="1:25" x14ac:dyDescent="0.2">
      <c r="A135" s="149"/>
      <c r="B135" s="183">
        <v>106</v>
      </c>
      <c r="C135" s="240" t="s">
        <v>232</v>
      </c>
      <c r="D135" s="325" t="s">
        <v>426</v>
      </c>
      <c r="E135" s="326" t="s">
        <v>324</v>
      </c>
      <c r="F135" s="327" t="s">
        <v>217</v>
      </c>
      <c r="G135" s="326" t="s">
        <v>558</v>
      </c>
      <c r="H135" s="328">
        <v>36.04</v>
      </c>
      <c r="I135" s="330">
        <v>5</v>
      </c>
      <c r="J135" s="325"/>
      <c r="K135" s="325"/>
      <c r="L135" s="336"/>
      <c r="M135" s="283">
        <f t="shared" si="18"/>
        <v>249.99999999999994</v>
      </c>
      <c r="N135" s="256">
        <f t="shared" si="19"/>
        <v>750.83333333333314</v>
      </c>
      <c r="O135" s="321">
        <v>100</v>
      </c>
      <c r="P135" s="257">
        <f t="shared" si="20"/>
        <v>7.5083333333333311</v>
      </c>
      <c r="Q135" s="280"/>
      <c r="R135" s="323"/>
      <c r="S135" s="254"/>
      <c r="T135" s="253">
        <f t="shared" si="21"/>
        <v>5.6492700000000005</v>
      </c>
      <c r="U135" s="281">
        <f>IF(VLOOKUP($G135,'KALK_grund__GR-_LOS_3'!$B$9:$C$19,1)=$G135,VLOOKUP($G135,'KALK_grund__GR-_LOS_3'!$B$9:$C$19,2),0)</f>
        <v>30</v>
      </c>
      <c r="V135" s="257">
        <f t="shared" si="22"/>
        <v>1.2013333333333334</v>
      </c>
      <c r="W135" s="258">
        <f t="shared" si="23"/>
        <v>18.02</v>
      </c>
      <c r="X135" s="271" t="s">
        <v>867</v>
      </c>
      <c r="Y135" s="314"/>
    </row>
    <row r="136" spans="1:25" x14ac:dyDescent="0.2">
      <c r="A136" s="149"/>
      <c r="B136" s="183">
        <v>107</v>
      </c>
      <c r="C136" s="240" t="s">
        <v>232</v>
      </c>
      <c r="D136" s="325" t="s">
        <v>515</v>
      </c>
      <c r="E136" s="326" t="s">
        <v>322</v>
      </c>
      <c r="F136" s="327" t="s">
        <v>578</v>
      </c>
      <c r="G136" s="326" t="s">
        <v>181</v>
      </c>
      <c r="H136" s="328">
        <v>38.61</v>
      </c>
      <c r="I136" s="330">
        <v>1</v>
      </c>
      <c r="J136" s="325"/>
      <c r="K136" s="325"/>
      <c r="L136" s="336" t="s">
        <v>59</v>
      </c>
      <c r="M136" s="283">
        <f t="shared" si="18"/>
        <v>51.999999999999993</v>
      </c>
      <c r="N136" s="256">
        <f t="shared" si="19"/>
        <v>167.30999999999997</v>
      </c>
      <c r="O136" s="321">
        <v>100</v>
      </c>
      <c r="P136" s="257">
        <f t="shared" si="20"/>
        <v>1.6730999999999998</v>
      </c>
      <c r="Q136" s="280"/>
      <c r="R136" s="371"/>
      <c r="S136" s="254"/>
      <c r="T136" s="253">
        <f t="shared" si="21"/>
        <v>6.0521175000000005</v>
      </c>
      <c r="U136" s="281">
        <f>IF(VLOOKUP($G136,'KALK_grund__GR-_LOS_3'!$B$9:$C$19,1)=$G136,VLOOKUP($G136,'KALK_grund__GR-_LOS_3'!$B$9:$C$19,2),0)</f>
        <v>30</v>
      </c>
      <c r="V136" s="257">
        <f t="shared" si="22"/>
        <v>1.2869999999999999</v>
      </c>
      <c r="W136" s="258">
        <f t="shared" si="23"/>
        <v>19.305</v>
      </c>
      <c r="X136" s="271" t="s">
        <v>867</v>
      </c>
      <c r="Y136" s="314"/>
    </row>
    <row r="137" spans="1:25" x14ac:dyDescent="0.2">
      <c r="A137" s="149"/>
      <c r="B137" s="183">
        <v>108</v>
      </c>
      <c r="C137" s="240" t="s">
        <v>232</v>
      </c>
      <c r="D137" s="325" t="s">
        <v>427</v>
      </c>
      <c r="E137" s="326" t="s">
        <v>321</v>
      </c>
      <c r="F137" s="327" t="s">
        <v>579</v>
      </c>
      <c r="G137" s="326" t="s">
        <v>173</v>
      </c>
      <c r="H137" s="328">
        <v>3.54</v>
      </c>
      <c r="I137" s="330">
        <v>5</v>
      </c>
      <c r="J137" s="325"/>
      <c r="K137" s="325"/>
      <c r="L137" s="336"/>
      <c r="M137" s="283">
        <f t="shared" si="18"/>
        <v>249.99999999999994</v>
      </c>
      <c r="N137" s="256">
        <f t="shared" si="19"/>
        <v>73.749999999999986</v>
      </c>
      <c r="O137" s="321">
        <v>100</v>
      </c>
      <c r="P137" s="257">
        <f t="shared" si="20"/>
        <v>0.73749999999999982</v>
      </c>
      <c r="Q137" s="280"/>
      <c r="R137" s="371"/>
      <c r="S137" s="254"/>
      <c r="T137" s="253">
        <f t="shared" si="21"/>
        <v>0.55489500000000003</v>
      </c>
      <c r="U137" s="281">
        <f>IF(VLOOKUP($G137,'KALK_grund__GR-_LOS_3'!$B$9:$C$19,1)=$G137,VLOOKUP($G137,'KALK_grund__GR-_LOS_3'!$B$9:$C$19,2),0)</f>
        <v>30</v>
      </c>
      <c r="V137" s="257">
        <f t="shared" si="22"/>
        <v>0.11800000000000001</v>
      </c>
      <c r="W137" s="258">
        <f t="shared" si="23"/>
        <v>1.77</v>
      </c>
      <c r="X137" s="271" t="s">
        <v>867</v>
      </c>
      <c r="Y137" s="314"/>
    </row>
    <row r="138" spans="1:25" x14ac:dyDescent="0.2">
      <c r="A138" s="149"/>
      <c r="B138" s="183">
        <v>109</v>
      </c>
      <c r="C138" s="240" t="s">
        <v>232</v>
      </c>
      <c r="D138" s="325" t="s">
        <v>427</v>
      </c>
      <c r="E138" s="326" t="s">
        <v>580</v>
      </c>
      <c r="F138" s="327" t="s">
        <v>245</v>
      </c>
      <c r="G138" s="326" t="s">
        <v>173</v>
      </c>
      <c r="H138" s="328">
        <v>4.42</v>
      </c>
      <c r="I138" s="330">
        <v>5</v>
      </c>
      <c r="J138" s="325"/>
      <c r="K138" s="325"/>
      <c r="L138" s="336"/>
      <c r="M138" s="283">
        <f t="shared" si="18"/>
        <v>249.99999999999994</v>
      </c>
      <c r="N138" s="256">
        <f t="shared" si="19"/>
        <v>92.083333333333314</v>
      </c>
      <c r="O138" s="321">
        <v>100</v>
      </c>
      <c r="P138" s="257">
        <f t="shared" si="20"/>
        <v>0.92083333333333317</v>
      </c>
      <c r="Q138" s="280"/>
      <c r="R138" s="371"/>
      <c r="S138" s="254"/>
      <c r="T138" s="253">
        <f t="shared" si="21"/>
        <v>0.69283499999999998</v>
      </c>
      <c r="U138" s="281">
        <f>IF(VLOOKUP($G138,'KALK_grund__GR-_LOS_3'!$B$9:$C$19,1)=$G138,VLOOKUP($G138,'KALK_grund__GR-_LOS_3'!$B$9:$C$19,2),0)</f>
        <v>30</v>
      </c>
      <c r="V138" s="257">
        <f t="shared" si="22"/>
        <v>0.14733333333333334</v>
      </c>
      <c r="W138" s="258">
        <f t="shared" si="23"/>
        <v>2.21</v>
      </c>
      <c r="X138" s="271" t="s">
        <v>867</v>
      </c>
      <c r="Y138" s="314"/>
    </row>
    <row r="139" spans="1:25" x14ac:dyDescent="0.2">
      <c r="A139" s="149"/>
      <c r="B139" s="183">
        <v>110</v>
      </c>
      <c r="C139" s="240" t="s">
        <v>232</v>
      </c>
      <c r="D139" s="325" t="s">
        <v>427</v>
      </c>
      <c r="E139" s="326" t="s">
        <v>320</v>
      </c>
      <c r="F139" s="327" t="s">
        <v>581</v>
      </c>
      <c r="G139" s="326" t="s">
        <v>173</v>
      </c>
      <c r="H139" s="328">
        <v>3.38</v>
      </c>
      <c r="I139" s="330">
        <v>5</v>
      </c>
      <c r="J139" s="325"/>
      <c r="K139" s="325"/>
      <c r="L139" s="336"/>
      <c r="M139" s="283">
        <f t="shared" si="18"/>
        <v>249.99999999999994</v>
      </c>
      <c r="N139" s="256">
        <f t="shared" si="19"/>
        <v>70.416666666666643</v>
      </c>
      <c r="O139" s="321">
        <v>100</v>
      </c>
      <c r="P139" s="257">
        <f t="shared" si="20"/>
        <v>0.70416666666666639</v>
      </c>
      <c r="Q139" s="280"/>
      <c r="R139" s="371"/>
      <c r="S139" s="254"/>
      <c r="T139" s="253">
        <f t="shared" si="21"/>
        <v>0.52981499999999992</v>
      </c>
      <c r="U139" s="281">
        <f>IF(VLOOKUP($G139,'KALK_grund__GR-_LOS_3'!$B$9:$C$19,1)=$G139,VLOOKUP($G139,'KALK_grund__GR-_LOS_3'!$B$9:$C$19,2),0)</f>
        <v>30</v>
      </c>
      <c r="V139" s="257">
        <f t="shared" si="22"/>
        <v>0.11266666666666666</v>
      </c>
      <c r="W139" s="258">
        <f t="shared" si="23"/>
        <v>1.69</v>
      </c>
      <c r="X139" s="271" t="s">
        <v>867</v>
      </c>
      <c r="Y139" s="314"/>
    </row>
    <row r="140" spans="1:25" x14ac:dyDescent="0.2">
      <c r="A140" s="149"/>
      <c r="B140" s="183">
        <v>111</v>
      </c>
      <c r="C140" s="240" t="s">
        <v>232</v>
      </c>
      <c r="D140" s="325" t="s">
        <v>427</v>
      </c>
      <c r="E140" s="326" t="s">
        <v>336</v>
      </c>
      <c r="F140" s="327" t="s">
        <v>582</v>
      </c>
      <c r="G140" s="326" t="s">
        <v>173</v>
      </c>
      <c r="H140" s="328">
        <v>3.56</v>
      </c>
      <c r="I140" s="330">
        <v>5</v>
      </c>
      <c r="J140" s="325"/>
      <c r="K140" s="325"/>
      <c r="L140" s="336"/>
      <c r="M140" s="283">
        <f t="shared" si="18"/>
        <v>249.99999999999994</v>
      </c>
      <c r="N140" s="256">
        <f t="shared" si="19"/>
        <v>74.166666666666643</v>
      </c>
      <c r="O140" s="321">
        <v>100</v>
      </c>
      <c r="P140" s="257">
        <f t="shared" si="20"/>
        <v>0.74166666666666647</v>
      </c>
      <c r="Q140" s="280"/>
      <c r="R140" s="371"/>
      <c r="S140" s="254"/>
      <c r="T140" s="253">
        <f t="shared" si="21"/>
        <v>0.55803000000000003</v>
      </c>
      <c r="U140" s="281">
        <f>IF(VLOOKUP($G140,'KALK_grund__GR-_LOS_3'!$B$9:$C$19,1)=$G140,VLOOKUP($G140,'KALK_grund__GR-_LOS_3'!$B$9:$C$19,2),0)</f>
        <v>30</v>
      </c>
      <c r="V140" s="257">
        <f t="shared" si="22"/>
        <v>0.11866666666666667</v>
      </c>
      <c r="W140" s="258">
        <f t="shared" si="23"/>
        <v>1.78</v>
      </c>
      <c r="X140" s="271" t="s">
        <v>867</v>
      </c>
      <c r="Y140" s="314"/>
    </row>
    <row r="141" spans="1:25" x14ac:dyDescent="0.2">
      <c r="A141" s="149"/>
      <c r="B141" s="183">
        <v>112</v>
      </c>
      <c r="C141" s="240" t="s">
        <v>232</v>
      </c>
      <c r="D141" s="325" t="s">
        <v>427</v>
      </c>
      <c r="E141" s="325" t="s">
        <v>502</v>
      </c>
      <c r="F141" s="327" t="s">
        <v>241</v>
      </c>
      <c r="G141" s="326" t="s">
        <v>173</v>
      </c>
      <c r="H141" s="328">
        <v>4.32</v>
      </c>
      <c r="I141" s="330">
        <v>5</v>
      </c>
      <c r="J141" s="325"/>
      <c r="K141" s="325"/>
      <c r="L141" s="336"/>
      <c r="M141" s="283">
        <f t="shared" si="18"/>
        <v>249.99999999999994</v>
      </c>
      <c r="N141" s="256">
        <f t="shared" si="19"/>
        <v>89.999999999999986</v>
      </c>
      <c r="O141" s="321">
        <v>100</v>
      </c>
      <c r="P141" s="257">
        <f t="shared" si="20"/>
        <v>0.89999999999999991</v>
      </c>
      <c r="Q141" s="280"/>
      <c r="R141" s="371"/>
      <c r="S141" s="254"/>
      <c r="T141" s="253">
        <f t="shared" si="21"/>
        <v>0.6771600000000001</v>
      </c>
      <c r="U141" s="281">
        <f>IF(VLOOKUP($G141,'KALK_grund__GR-_LOS_3'!$B$9:$C$19,1)=$G141,VLOOKUP($G141,'KALK_grund__GR-_LOS_3'!$B$9:$C$19,2),0)</f>
        <v>30</v>
      </c>
      <c r="V141" s="257">
        <f t="shared" si="22"/>
        <v>0.14400000000000002</v>
      </c>
      <c r="W141" s="258">
        <f t="shared" si="23"/>
        <v>2.16</v>
      </c>
      <c r="X141" s="271" t="s">
        <v>867</v>
      </c>
      <c r="Y141" s="314"/>
    </row>
    <row r="142" spans="1:25" x14ac:dyDescent="0.2">
      <c r="A142" s="149"/>
      <c r="B142" s="183">
        <v>113</v>
      </c>
      <c r="C142" s="240" t="s">
        <v>232</v>
      </c>
      <c r="D142" s="325" t="s">
        <v>493</v>
      </c>
      <c r="E142" s="326" t="s">
        <v>337</v>
      </c>
      <c r="F142" s="327" t="s">
        <v>269</v>
      </c>
      <c r="G142" s="326" t="s">
        <v>173</v>
      </c>
      <c r="H142" s="328">
        <v>3.01</v>
      </c>
      <c r="I142" s="325"/>
      <c r="J142" s="325"/>
      <c r="K142" s="325"/>
      <c r="L142" s="336"/>
      <c r="M142" s="283">
        <f t="shared" si="18"/>
        <v>0</v>
      </c>
      <c r="N142" s="256">
        <f t="shared" si="19"/>
        <v>0</v>
      </c>
      <c r="O142" s="321">
        <v>100</v>
      </c>
      <c r="P142" s="257">
        <f t="shared" si="20"/>
        <v>0</v>
      </c>
      <c r="Q142" s="280"/>
      <c r="R142" s="323"/>
      <c r="S142" s="254"/>
      <c r="T142" s="253">
        <f t="shared" si="21"/>
        <v>0.4718175</v>
      </c>
      <c r="U142" s="281">
        <f>IF(VLOOKUP($G142,'KALK_grund__GR-_LOS_3'!$B$9:$C$19,1)=$G142,VLOOKUP($G142,'KALK_grund__GR-_LOS_3'!$B$9:$C$19,2),0)</f>
        <v>30</v>
      </c>
      <c r="V142" s="257">
        <f t="shared" si="22"/>
        <v>0.10033333333333333</v>
      </c>
      <c r="W142" s="258">
        <f t="shared" si="23"/>
        <v>1.5049999999999999</v>
      </c>
      <c r="X142" s="271" t="s">
        <v>867</v>
      </c>
      <c r="Y142" s="314"/>
    </row>
    <row r="143" spans="1:25" x14ac:dyDescent="0.2">
      <c r="A143" s="149"/>
      <c r="B143" s="183">
        <v>114</v>
      </c>
      <c r="C143" s="240" t="s">
        <v>232</v>
      </c>
      <c r="D143" s="325" t="s">
        <v>554</v>
      </c>
      <c r="E143" s="326" t="s">
        <v>338</v>
      </c>
      <c r="F143" s="327" t="s">
        <v>583</v>
      </c>
      <c r="G143" s="326" t="s">
        <v>173</v>
      </c>
      <c r="H143" s="328">
        <v>4.1399999999999997</v>
      </c>
      <c r="I143" s="330">
        <v>2</v>
      </c>
      <c r="J143" s="325"/>
      <c r="K143" s="325"/>
      <c r="L143" s="336" t="s">
        <v>125</v>
      </c>
      <c r="M143" s="283">
        <f t="shared" si="18"/>
        <v>103.99999999999999</v>
      </c>
      <c r="N143" s="256">
        <f t="shared" si="19"/>
        <v>35.879999999999988</v>
      </c>
      <c r="O143" s="321">
        <v>100</v>
      </c>
      <c r="P143" s="257">
        <f t="shared" si="20"/>
        <v>0.3587999999999999</v>
      </c>
      <c r="Q143" s="280"/>
      <c r="R143" s="373"/>
      <c r="S143" s="254"/>
      <c r="T143" s="253">
        <f t="shared" si="21"/>
        <v>0.64894499999999999</v>
      </c>
      <c r="U143" s="281">
        <f>IF(VLOOKUP($G143,'KALK_grund__GR-_LOS_3'!$B$9:$C$19,1)=$G143,VLOOKUP($G143,'KALK_grund__GR-_LOS_3'!$B$9:$C$19,2),0)</f>
        <v>30</v>
      </c>
      <c r="V143" s="257">
        <f t="shared" si="22"/>
        <v>0.13799999999999998</v>
      </c>
      <c r="W143" s="258">
        <f t="shared" si="23"/>
        <v>2.0699999999999998</v>
      </c>
      <c r="X143" s="271" t="s">
        <v>867</v>
      </c>
      <c r="Y143" s="276"/>
    </row>
    <row r="144" spans="1:25" x14ac:dyDescent="0.2">
      <c r="A144" s="149"/>
      <c r="B144" s="183">
        <v>115</v>
      </c>
      <c r="C144" s="240" t="s">
        <v>232</v>
      </c>
      <c r="D144" s="325" t="s">
        <v>427</v>
      </c>
      <c r="E144" s="326" t="s">
        <v>503</v>
      </c>
      <c r="F144" s="327" t="s">
        <v>582</v>
      </c>
      <c r="G144" s="326" t="s">
        <v>173</v>
      </c>
      <c r="H144" s="328">
        <v>3.54</v>
      </c>
      <c r="I144" s="330">
        <v>5</v>
      </c>
      <c r="J144" s="325"/>
      <c r="K144" s="325"/>
      <c r="L144" s="336"/>
      <c r="M144" s="283">
        <f t="shared" si="18"/>
        <v>249.99999999999994</v>
      </c>
      <c r="N144" s="256">
        <f t="shared" si="19"/>
        <v>73.749999999999986</v>
      </c>
      <c r="O144" s="321">
        <v>100</v>
      </c>
      <c r="P144" s="257">
        <f t="shared" si="20"/>
        <v>0.73749999999999982</v>
      </c>
      <c r="Q144" s="280"/>
      <c r="R144" s="323"/>
      <c r="S144" s="254"/>
      <c r="T144" s="253">
        <f t="shared" si="21"/>
        <v>0.55489500000000003</v>
      </c>
      <c r="U144" s="281">
        <f>IF(VLOOKUP($G144,'KALK_grund__GR-_LOS_3'!$B$9:$C$19,1)=$G144,VLOOKUP($G144,'KALK_grund__GR-_LOS_3'!$B$9:$C$19,2),0)</f>
        <v>30</v>
      </c>
      <c r="V144" s="257">
        <f t="shared" si="22"/>
        <v>0.11800000000000001</v>
      </c>
      <c r="W144" s="258">
        <f t="shared" si="23"/>
        <v>1.77</v>
      </c>
      <c r="X144" s="271" t="s">
        <v>867</v>
      </c>
      <c r="Y144" s="314"/>
    </row>
    <row r="145" spans="1:25" x14ac:dyDescent="0.2">
      <c r="A145" s="149"/>
      <c r="B145" s="183">
        <v>116</v>
      </c>
      <c r="C145" s="240" t="s">
        <v>232</v>
      </c>
      <c r="D145" s="325" t="s">
        <v>427</v>
      </c>
      <c r="E145" s="325" t="s">
        <v>584</v>
      </c>
      <c r="F145" s="327" t="s">
        <v>241</v>
      </c>
      <c r="G145" s="326" t="s">
        <v>173</v>
      </c>
      <c r="H145" s="328">
        <v>4.3600000000000003</v>
      </c>
      <c r="I145" s="330">
        <v>5</v>
      </c>
      <c r="J145" s="325"/>
      <c r="K145" s="325"/>
      <c r="L145" s="336"/>
      <c r="M145" s="283">
        <f t="shared" si="18"/>
        <v>249.99999999999994</v>
      </c>
      <c r="N145" s="256">
        <f t="shared" si="19"/>
        <v>90.833333333333314</v>
      </c>
      <c r="O145" s="321">
        <v>100</v>
      </c>
      <c r="P145" s="257">
        <f t="shared" si="20"/>
        <v>0.9083333333333331</v>
      </c>
      <c r="Q145" s="280"/>
      <c r="R145" s="323"/>
      <c r="S145" s="254"/>
      <c r="T145" s="253">
        <f t="shared" si="21"/>
        <v>0.68342999999999998</v>
      </c>
      <c r="U145" s="281">
        <f>IF(VLOOKUP($G145,'KALK_grund__GR-_LOS_3'!$B$9:$C$19,1)=$G145,VLOOKUP($G145,'KALK_grund__GR-_LOS_3'!$B$9:$C$19,2),0)</f>
        <v>30</v>
      </c>
      <c r="V145" s="257">
        <f t="shared" si="22"/>
        <v>0.14533333333333334</v>
      </c>
      <c r="W145" s="258">
        <f t="shared" si="23"/>
        <v>2.1800000000000002</v>
      </c>
      <c r="X145" s="271" t="s">
        <v>867</v>
      </c>
      <c r="Y145" s="314"/>
    </row>
    <row r="146" spans="1:25" x14ac:dyDescent="0.2">
      <c r="A146" s="149"/>
      <c r="B146" s="183">
        <v>117</v>
      </c>
      <c r="C146" s="240" t="s">
        <v>232</v>
      </c>
      <c r="D146" s="325" t="s">
        <v>427</v>
      </c>
      <c r="E146" s="325" t="s">
        <v>585</v>
      </c>
      <c r="F146" s="327" t="s">
        <v>245</v>
      </c>
      <c r="G146" s="326" t="s">
        <v>173</v>
      </c>
      <c r="H146" s="328">
        <v>4.5</v>
      </c>
      <c r="I146" s="330">
        <v>5</v>
      </c>
      <c r="J146" s="325"/>
      <c r="K146" s="325"/>
      <c r="L146" s="336"/>
      <c r="M146" s="283">
        <f t="shared" si="18"/>
        <v>249.99999999999994</v>
      </c>
      <c r="N146" s="256">
        <f t="shared" si="19"/>
        <v>93.749999999999986</v>
      </c>
      <c r="O146" s="321">
        <v>100</v>
      </c>
      <c r="P146" s="257">
        <f t="shared" si="20"/>
        <v>0.93749999999999989</v>
      </c>
      <c r="Q146" s="280"/>
      <c r="R146" s="371"/>
      <c r="S146" s="254"/>
      <c r="T146" s="253">
        <f t="shared" si="21"/>
        <v>0.70537499999999997</v>
      </c>
      <c r="U146" s="281">
        <f>IF(VLOOKUP($G146,'KALK_grund__GR-_LOS_3'!$B$9:$C$19,1)=$G146,VLOOKUP($G146,'KALK_grund__GR-_LOS_3'!$B$9:$C$19,2),0)</f>
        <v>30</v>
      </c>
      <c r="V146" s="257">
        <f t="shared" si="22"/>
        <v>0.15</v>
      </c>
      <c r="W146" s="258">
        <f t="shared" si="23"/>
        <v>2.25</v>
      </c>
      <c r="X146" s="271" t="s">
        <v>867</v>
      </c>
      <c r="Y146" s="314"/>
    </row>
    <row r="147" spans="1:25" x14ac:dyDescent="0.2">
      <c r="A147" s="149"/>
      <c r="B147" s="183">
        <v>118</v>
      </c>
      <c r="C147" s="240" t="s">
        <v>232</v>
      </c>
      <c r="D147" s="325" t="s">
        <v>427</v>
      </c>
      <c r="E147" s="326" t="s">
        <v>517</v>
      </c>
      <c r="F147" s="327" t="s">
        <v>579</v>
      </c>
      <c r="G147" s="326" t="s">
        <v>173</v>
      </c>
      <c r="H147" s="328">
        <v>3.53</v>
      </c>
      <c r="I147" s="330">
        <v>5</v>
      </c>
      <c r="J147" s="325"/>
      <c r="K147" s="325"/>
      <c r="L147" s="336"/>
      <c r="M147" s="283">
        <f t="shared" si="18"/>
        <v>249.99999999999994</v>
      </c>
      <c r="N147" s="256">
        <f t="shared" si="19"/>
        <v>73.541666666666643</v>
      </c>
      <c r="O147" s="321">
        <v>100</v>
      </c>
      <c r="P147" s="257">
        <f t="shared" si="20"/>
        <v>0.73541666666666639</v>
      </c>
      <c r="Q147" s="280"/>
      <c r="R147" s="371"/>
      <c r="S147" s="254"/>
      <c r="T147" s="253">
        <f t="shared" si="21"/>
        <v>0.55332749999999997</v>
      </c>
      <c r="U147" s="281">
        <f>IF(VLOOKUP($G147,'KALK_grund__GR-_LOS_3'!$B$9:$C$19,1)=$G147,VLOOKUP($G147,'KALK_grund__GR-_LOS_3'!$B$9:$C$19,2),0)</f>
        <v>30</v>
      </c>
      <c r="V147" s="257">
        <f t="shared" si="22"/>
        <v>0.11766666666666666</v>
      </c>
      <c r="W147" s="258">
        <f t="shared" si="23"/>
        <v>1.7649999999999999</v>
      </c>
      <c r="X147" s="271" t="s">
        <v>867</v>
      </c>
      <c r="Y147" s="314"/>
    </row>
    <row r="148" spans="1:25" x14ac:dyDescent="0.2">
      <c r="A148" s="149"/>
      <c r="B148" s="183">
        <v>119</v>
      </c>
      <c r="C148" s="240" t="s">
        <v>232</v>
      </c>
      <c r="D148" s="325" t="s">
        <v>514</v>
      </c>
      <c r="E148" s="326" t="s">
        <v>518</v>
      </c>
      <c r="F148" s="327" t="s">
        <v>586</v>
      </c>
      <c r="G148" s="326" t="s">
        <v>558</v>
      </c>
      <c r="H148" s="328">
        <v>20.55</v>
      </c>
      <c r="I148" s="330">
        <v>1</v>
      </c>
      <c r="J148" s="325"/>
      <c r="K148" s="325"/>
      <c r="L148" s="336" t="s">
        <v>59</v>
      </c>
      <c r="M148" s="283">
        <f t="shared" si="18"/>
        <v>51.999999999999993</v>
      </c>
      <c r="N148" s="256">
        <f t="shared" si="19"/>
        <v>89.05</v>
      </c>
      <c r="O148" s="321">
        <v>100</v>
      </c>
      <c r="P148" s="257">
        <f t="shared" si="20"/>
        <v>0.89049999999999996</v>
      </c>
      <c r="Q148" s="280"/>
      <c r="R148" s="371"/>
      <c r="S148" s="254"/>
      <c r="T148" s="253">
        <f t="shared" si="21"/>
        <v>3.2212125000000005</v>
      </c>
      <c r="U148" s="281">
        <f>IF(VLOOKUP($G148,'KALK_grund__GR-_LOS_3'!$B$9:$C$19,1)=$G148,VLOOKUP($G148,'KALK_grund__GR-_LOS_3'!$B$9:$C$19,2),0)</f>
        <v>30</v>
      </c>
      <c r="V148" s="257">
        <f t="shared" si="22"/>
        <v>0.68500000000000005</v>
      </c>
      <c r="W148" s="258">
        <f t="shared" si="23"/>
        <v>10.275</v>
      </c>
      <c r="X148" s="271" t="s">
        <v>867</v>
      </c>
      <c r="Y148" s="314"/>
    </row>
    <row r="149" spans="1:25" x14ac:dyDescent="0.2">
      <c r="A149" s="149"/>
      <c r="B149" s="183">
        <v>120</v>
      </c>
      <c r="C149" s="240" t="s">
        <v>232</v>
      </c>
      <c r="D149" s="325" t="s">
        <v>514</v>
      </c>
      <c r="E149" s="326" t="s">
        <v>519</v>
      </c>
      <c r="F149" s="327" t="s">
        <v>586</v>
      </c>
      <c r="G149" s="326" t="s">
        <v>558</v>
      </c>
      <c r="H149" s="328">
        <v>37.67</v>
      </c>
      <c r="I149" s="330">
        <v>1</v>
      </c>
      <c r="J149" s="325"/>
      <c r="K149" s="325"/>
      <c r="L149" s="336" t="s">
        <v>59</v>
      </c>
      <c r="M149" s="283">
        <f t="shared" si="18"/>
        <v>51.999999999999993</v>
      </c>
      <c r="N149" s="256">
        <f t="shared" si="19"/>
        <v>163.23666666666665</v>
      </c>
      <c r="O149" s="321">
        <v>100</v>
      </c>
      <c r="P149" s="257">
        <f t="shared" si="20"/>
        <v>1.6323666666666665</v>
      </c>
      <c r="Q149" s="280"/>
      <c r="R149" s="371"/>
      <c r="S149" s="254"/>
      <c r="T149" s="253">
        <f t="shared" si="21"/>
        <v>5.9047725000000009</v>
      </c>
      <c r="U149" s="281">
        <f>IF(VLOOKUP($G149,'KALK_grund__GR-_LOS_3'!$B$9:$C$19,1)=$G149,VLOOKUP($G149,'KALK_grund__GR-_LOS_3'!$B$9:$C$19,2),0)</f>
        <v>30</v>
      </c>
      <c r="V149" s="257">
        <f t="shared" si="22"/>
        <v>1.2556666666666667</v>
      </c>
      <c r="W149" s="258">
        <f t="shared" si="23"/>
        <v>18.835000000000001</v>
      </c>
      <c r="X149" s="271" t="s">
        <v>867</v>
      </c>
      <c r="Y149" s="314"/>
    </row>
    <row r="150" spans="1:25" x14ac:dyDescent="0.2">
      <c r="A150" s="149"/>
      <c r="B150" s="183">
        <v>121</v>
      </c>
      <c r="C150" s="240" t="s">
        <v>232</v>
      </c>
      <c r="D150" s="325" t="s">
        <v>587</v>
      </c>
      <c r="E150" s="326" t="s">
        <v>520</v>
      </c>
      <c r="F150" s="327" t="s">
        <v>588</v>
      </c>
      <c r="G150" s="326" t="s">
        <v>558</v>
      </c>
      <c r="H150" s="328">
        <v>19.79</v>
      </c>
      <c r="I150" s="330">
        <v>1</v>
      </c>
      <c r="J150" s="325"/>
      <c r="K150" s="325"/>
      <c r="L150" s="336" t="s">
        <v>59</v>
      </c>
      <c r="M150" s="283">
        <f t="shared" si="18"/>
        <v>51.999999999999993</v>
      </c>
      <c r="N150" s="256">
        <f t="shared" si="19"/>
        <v>85.756666666666661</v>
      </c>
      <c r="O150" s="321">
        <v>100</v>
      </c>
      <c r="P150" s="257">
        <f t="shared" si="20"/>
        <v>0.85756666666666659</v>
      </c>
      <c r="Q150" s="280"/>
      <c r="R150" s="371"/>
      <c r="S150" s="254"/>
      <c r="T150" s="253">
        <f t="shared" si="21"/>
        <v>3.1020824999999999</v>
      </c>
      <c r="U150" s="281">
        <f>IF(VLOOKUP($G150,'KALK_grund__GR-_LOS_3'!$B$9:$C$19,1)=$G150,VLOOKUP($G150,'KALK_grund__GR-_LOS_3'!$B$9:$C$19,2),0)</f>
        <v>30</v>
      </c>
      <c r="V150" s="257">
        <f t="shared" si="22"/>
        <v>0.65966666666666662</v>
      </c>
      <c r="W150" s="258">
        <f t="shared" si="23"/>
        <v>9.8949999999999996</v>
      </c>
      <c r="X150" s="271" t="s">
        <v>867</v>
      </c>
      <c r="Y150" s="314"/>
    </row>
    <row r="151" spans="1:25" x14ac:dyDescent="0.2">
      <c r="A151" s="149"/>
      <c r="B151" s="183">
        <v>122</v>
      </c>
      <c r="C151" s="240" t="s">
        <v>232</v>
      </c>
      <c r="D151" s="325" t="s">
        <v>433</v>
      </c>
      <c r="E151" s="326" t="s">
        <v>522</v>
      </c>
      <c r="F151" s="327" t="s">
        <v>589</v>
      </c>
      <c r="G151" s="326" t="s">
        <v>558</v>
      </c>
      <c r="H151" s="328">
        <v>437.42</v>
      </c>
      <c r="I151" s="330">
        <v>5</v>
      </c>
      <c r="J151" s="325"/>
      <c r="K151" s="325"/>
      <c r="L151" s="325"/>
      <c r="M151" s="283">
        <f t="shared" si="18"/>
        <v>249.99999999999994</v>
      </c>
      <c r="N151" s="256">
        <f t="shared" si="19"/>
        <v>9112.9166666666661</v>
      </c>
      <c r="O151" s="321">
        <v>100</v>
      </c>
      <c r="P151" s="257">
        <f t="shared" si="20"/>
        <v>91.129166666666663</v>
      </c>
      <c r="Q151" s="280"/>
      <c r="R151" s="371"/>
      <c r="S151" s="254"/>
      <c r="T151" s="253">
        <f t="shared" si="21"/>
        <v>68.565584999999999</v>
      </c>
      <c r="U151" s="281">
        <f>IF(VLOOKUP($G151,'KALK_grund__GR-_LOS_3'!$B$9:$C$19,1)=$G151,VLOOKUP($G151,'KALK_grund__GR-_LOS_3'!$B$9:$C$19,2),0)</f>
        <v>30</v>
      </c>
      <c r="V151" s="257">
        <f t="shared" si="22"/>
        <v>14.580666666666668</v>
      </c>
      <c r="W151" s="258">
        <f t="shared" si="23"/>
        <v>218.71</v>
      </c>
      <c r="X151" s="271" t="s">
        <v>867</v>
      </c>
      <c r="Y151" s="314"/>
    </row>
    <row r="152" spans="1:25" x14ac:dyDescent="0.2">
      <c r="A152" s="149"/>
      <c r="B152" s="183">
        <v>123</v>
      </c>
      <c r="C152" s="240" t="s">
        <v>232</v>
      </c>
      <c r="D152" s="325" t="s">
        <v>435</v>
      </c>
      <c r="E152" s="326" t="s">
        <v>521</v>
      </c>
      <c r="F152" s="327" t="s">
        <v>590</v>
      </c>
      <c r="G152" s="326" t="s">
        <v>558</v>
      </c>
      <c r="H152" s="328">
        <v>13.52</v>
      </c>
      <c r="I152" s="330">
        <v>5</v>
      </c>
      <c r="J152" s="325"/>
      <c r="K152" s="325"/>
      <c r="L152" s="325"/>
      <c r="M152" s="283">
        <f t="shared" si="18"/>
        <v>249.99999999999994</v>
      </c>
      <c r="N152" s="256">
        <f t="shared" si="19"/>
        <v>281.66666666666657</v>
      </c>
      <c r="O152" s="321">
        <v>100</v>
      </c>
      <c r="P152" s="257">
        <f t="shared" si="20"/>
        <v>2.8166666666666655</v>
      </c>
      <c r="Q152" s="280"/>
      <c r="R152" s="371"/>
      <c r="S152" s="254"/>
      <c r="T152" s="253">
        <f t="shared" si="21"/>
        <v>2.1192599999999997</v>
      </c>
      <c r="U152" s="281">
        <f>IF(VLOOKUP($G152,'KALK_grund__GR-_LOS_3'!$B$9:$C$19,1)=$G152,VLOOKUP($G152,'KALK_grund__GR-_LOS_3'!$B$9:$C$19,2),0)</f>
        <v>30</v>
      </c>
      <c r="V152" s="257">
        <f t="shared" si="22"/>
        <v>0.45066666666666666</v>
      </c>
      <c r="W152" s="258">
        <f t="shared" si="23"/>
        <v>6.76</v>
      </c>
      <c r="X152" s="271" t="s">
        <v>867</v>
      </c>
      <c r="Y152" s="314"/>
    </row>
    <row r="153" spans="1:25" x14ac:dyDescent="0.2">
      <c r="A153" s="149">
        <v>1</v>
      </c>
      <c r="B153" s="183">
        <v>124</v>
      </c>
      <c r="C153" s="240" t="s">
        <v>232</v>
      </c>
      <c r="D153" s="325" t="s">
        <v>435</v>
      </c>
      <c r="E153" s="326" t="s">
        <v>522</v>
      </c>
      <c r="F153" s="327" t="s">
        <v>590</v>
      </c>
      <c r="G153" s="326" t="s">
        <v>558</v>
      </c>
      <c r="H153" s="328">
        <v>13.55</v>
      </c>
      <c r="I153" s="330">
        <v>5</v>
      </c>
      <c r="J153" s="325"/>
      <c r="K153" s="325"/>
      <c r="L153" s="325"/>
      <c r="M153" s="283">
        <f t="shared" si="18"/>
        <v>249.99999999999994</v>
      </c>
      <c r="N153" s="256">
        <f t="shared" si="19"/>
        <v>282.29166666666663</v>
      </c>
      <c r="O153" s="321">
        <v>100</v>
      </c>
      <c r="P153" s="257">
        <f t="shared" si="20"/>
        <v>2.8229166666666661</v>
      </c>
      <c r="Q153" s="280"/>
      <c r="R153" s="323"/>
      <c r="S153" s="254"/>
      <c r="T153" s="253">
        <f t="shared" si="21"/>
        <v>2.1239625000000002</v>
      </c>
      <c r="U153" s="281">
        <f>IF(VLOOKUP($G153,'KALK_grund__GR-_LOS_3'!$B$9:$C$19,1)=$G153,VLOOKUP($G153,'KALK_grund__GR-_LOS_3'!$B$9:$C$19,2),0)</f>
        <v>30</v>
      </c>
      <c r="V153" s="257">
        <f t="shared" si="22"/>
        <v>0.45166666666666672</v>
      </c>
      <c r="W153" s="258">
        <f t="shared" si="23"/>
        <v>6.7750000000000004</v>
      </c>
      <c r="X153" s="271" t="s">
        <v>867</v>
      </c>
      <c r="Y153" s="314"/>
    </row>
    <row r="154" spans="1:25" x14ac:dyDescent="0.2">
      <c r="A154" s="149">
        <v>1</v>
      </c>
      <c r="B154" s="183">
        <v>125</v>
      </c>
      <c r="C154" s="240" t="s">
        <v>232</v>
      </c>
      <c r="D154" s="325" t="s">
        <v>434</v>
      </c>
      <c r="E154" s="326" t="s">
        <v>523</v>
      </c>
      <c r="F154" s="327" t="s">
        <v>235</v>
      </c>
      <c r="G154" s="326" t="s">
        <v>173</v>
      </c>
      <c r="H154" s="328">
        <v>10.74</v>
      </c>
      <c r="I154" s="330">
        <v>5</v>
      </c>
      <c r="J154" s="325"/>
      <c r="K154" s="325"/>
      <c r="L154" s="325"/>
      <c r="M154" s="283">
        <f t="shared" si="18"/>
        <v>249.99999999999994</v>
      </c>
      <c r="N154" s="256">
        <f t="shared" si="19"/>
        <v>223.74999999999997</v>
      </c>
      <c r="O154" s="321">
        <v>100</v>
      </c>
      <c r="P154" s="257">
        <f t="shared" si="20"/>
        <v>2.2374999999999998</v>
      </c>
      <c r="Q154" s="280"/>
      <c r="R154" s="371"/>
      <c r="S154" s="254"/>
      <c r="T154" s="253">
        <f t="shared" si="21"/>
        <v>1.683495</v>
      </c>
      <c r="U154" s="281">
        <f>IF(VLOOKUP($G154,'KALK_grund__GR-_LOS_3'!$B$9:$C$19,1)=$G154,VLOOKUP($G154,'KALK_grund__GR-_LOS_3'!$B$9:$C$19,2),0)</f>
        <v>30</v>
      </c>
      <c r="V154" s="257">
        <f t="shared" si="22"/>
        <v>0.35799999999999998</v>
      </c>
      <c r="W154" s="258">
        <f t="shared" si="23"/>
        <v>5.37</v>
      </c>
      <c r="X154" s="271" t="s">
        <v>867</v>
      </c>
      <c r="Y154" s="314"/>
    </row>
    <row r="155" spans="1:25" x14ac:dyDescent="0.2">
      <c r="A155" s="149">
        <v>1</v>
      </c>
      <c r="B155" s="183">
        <v>126</v>
      </c>
      <c r="C155" s="240" t="s">
        <v>232</v>
      </c>
      <c r="D155" s="325" t="s">
        <v>591</v>
      </c>
      <c r="E155" s="326" t="s">
        <v>526</v>
      </c>
      <c r="F155" s="327" t="s">
        <v>592</v>
      </c>
      <c r="G155" s="326" t="s">
        <v>558</v>
      </c>
      <c r="H155" s="328">
        <v>95.24</v>
      </c>
      <c r="I155" s="325"/>
      <c r="J155" s="325"/>
      <c r="K155" s="325"/>
      <c r="L155" s="325"/>
      <c r="M155" s="283">
        <f t="shared" si="18"/>
        <v>0</v>
      </c>
      <c r="N155" s="256">
        <f t="shared" si="19"/>
        <v>0</v>
      </c>
      <c r="O155" s="321">
        <v>100</v>
      </c>
      <c r="P155" s="257">
        <f t="shared" si="20"/>
        <v>0</v>
      </c>
      <c r="Q155" s="280"/>
      <c r="R155" s="371"/>
      <c r="S155" s="254"/>
      <c r="T155" s="253">
        <f t="shared" si="21"/>
        <v>14.92887</v>
      </c>
      <c r="U155" s="281">
        <f>IF(VLOOKUP($G155,'KALK_grund__GR-_LOS_3'!$B$9:$C$19,1)=$G155,VLOOKUP($G155,'KALK_grund__GR-_LOS_3'!$B$9:$C$19,2),0)</f>
        <v>30</v>
      </c>
      <c r="V155" s="257">
        <f t="shared" si="22"/>
        <v>3.1746666666666665</v>
      </c>
      <c r="W155" s="258">
        <f t="shared" si="23"/>
        <v>47.62</v>
      </c>
      <c r="X155" s="271" t="s">
        <v>867</v>
      </c>
      <c r="Y155" s="314"/>
    </row>
    <row r="156" spans="1:25" x14ac:dyDescent="0.2">
      <c r="A156" s="259"/>
      <c r="B156" s="183">
        <v>127</v>
      </c>
      <c r="C156" s="240" t="s">
        <v>232</v>
      </c>
      <c r="D156" s="325" t="s">
        <v>426</v>
      </c>
      <c r="E156" s="326" t="s">
        <v>593</v>
      </c>
      <c r="F156" s="327" t="s">
        <v>217</v>
      </c>
      <c r="G156" s="326" t="s">
        <v>176</v>
      </c>
      <c r="H156" s="328">
        <v>65.98</v>
      </c>
      <c r="I156" s="330">
        <v>5</v>
      </c>
      <c r="J156" s="325"/>
      <c r="K156" s="325"/>
      <c r="L156" s="325"/>
      <c r="M156" s="283">
        <f t="shared" si="18"/>
        <v>249.99999999999994</v>
      </c>
      <c r="N156" s="256">
        <f t="shared" si="19"/>
        <v>1374.583333333333</v>
      </c>
      <c r="O156" s="321">
        <v>100</v>
      </c>
      <c r="P156" s="257">
        <f t="shared" si="20"/>
        <v>13.74583333333333</v>
      </c>
      <c r="Q156" s="280"/>
      <c r="R156" s="371"/>
      <c r="S156" s="254"/>
      <c r="T156" s="253">
        <f t="shared" si="21"/>
        <v>10.342365000000001</v>
      </c>
      <c r="U156" s="281">
        <f>IF(VLOOKUP($G156,'KALK_grund__GR-_LOS_3'!$B$9:$C$19,1)=$G156,VLOOKUP($G156,'KALK_grund__GR-_LOS_3'!$B$9:$C$19,2),0)</f>
        <v>30</v>
      </c>
      <c r="V156" s="257">
        <f t="shared" si="22"/>
        <v>2.1993333333333336</v>
      </c>
      <c r="W156" s="258">
        <f t="shared" si="23"/>
        <v>32.99</v>
      </c>
      <c r="X156" s="271" t="s">
        <v>867</v>
      </c>
      <c r="Y156" s="314"/>
    </row>
    <row r="157" spans="1:25" x14ac:dyDescent="0.2">
      <c r="A157" s="279"/>
      <c r="B157" s="183">
        <v>128</v>
      </c>
      <c r="C157" s="240" t="s">
        <v>232</v>
      </c>
      <c r="D157" s="325" t="s">
        <v>426</v>
      </c>
      <c r="E157" s="326" t="s">
        <v>594</v>
      </c>
      <c r="F157" s="327" t="s">
        <v>217</v>
      </c>
      <c r="G157" s="326" t="s">
        <v>558</v>
      </c>
      <c r="H157" s="328">
        <v>40.590000000000003</v>
      </c>
      <c r="I157" s="330">
        <v>5</v>
      </c>
      <c r="J157" s="325"/>
      <c r="K157" s="325"/>
      <c r="L157" s="325"/>
      <c r="M157" s="283">
        <f t="shared" si="18"/>
        <v>249.99999999999994</v>
      </c>
      <c r="N157" s="256">
        <f t="shared" si="19"/>
        <v>845.62499999999989</v>
      </c>
      <c r="O157" s="321">
        <v>100</v>
      </c>
      <c r="P157" s="257">
        <f t="shared" si="20"/>
        <v>8.4562499999999989</v>
      </c>
      <c r="Q157" s="280"/>
      <c r="R157" s="373"/>
      <c r="S157" s="254"/>
      <c r="T157" s="253">
        <f t="shared" si="21"/>
        <v>6.3624825000000005</v>
      </c>
      <c r="U157" s="281">
        <f>IF(VLOOKUP($G157,'KALK_grund__GR-_LOS_3'!$B$9:$C$19,1)=$G157,VLOOKUP($G157,'KALK_grund__GR-_LOS_3'!$B$9:$C$19,2),0)</f>
        <v>30</v>
      </c>
      <c r="V157" s="257">
        <f t="shared" si="22"/>
        <v>1.3530000000000002</v>
      </c>
      <c r="W157" s="258">
        <f t="shared" si="23"/>
        <v>20.295000000000002</v>
      </c>
      <c r="X157" s="271" t="s">
        <v>867</v>
      </c>
      <c r="Y157" s="314"/>
    </row>
    <row r="158" spans="1:25" x14ac:dyDescent="0.2">
      <c r="A158" s="279"/>
      <c r="B158" s="183">
        <v>129</v>
      </c>
      <c r="C158" s="240" t="s">
        <v>232</v>
      </c>
      <c r="D158" s="325" t="s">
        <v>426</v>
      </c>
      <c r="E158" s="325" t="s">
        <v>595</v>
      </c>
      <c r="F158" s="327" t="s">
        <v>217</v>
      </c>
      <c r="G158" s="326" t="s">
        <v>176</v>
      </c>
      <c r="H158" s="328">
        <v>18.71</v>
      </c>
      <c r="I158" s="330">
        <v>5</v>
      </c>
      <c r="J158" s="325"/>
      <c r="K158" s="325"/>
      <c r="L158" s="325"/>
      <c r="M158" s="283">
        <f t="shared" si="18"/>
        <v>249.99999999999994</v>
      </c>
      <c r="N158" s="256">
        <f t="shared" si="19"/>
        <v>389.79166666666657</v>
      </c>
      <c r="O158" s="321">
        <v>100</v>
      </c>
      <c r="P158" s="257">
        <f t="shared" si="20"/>
        <v>3.8979166666666658</v>
      </c>
      <c r="Q158" s="280"/>
      <c r="R158" s="371"/>
      <c r="S158" s="254"/>
      <c r="T158" s="253">
        <f t="shared" si="21"/>
        <v>2.9327925000000006</v>
      </c>
      <c r="U158" s="281">
        <f>IF(VLOOKUP($G158,'KALK_grund__GR-_LOS_3'!$B$9:$C$19,1)=$G158,VLOOKUP($G158,'KALK_grund__GR-_LOS_3'!$B$9:$C$19,2),0)</f>
        <v>30</v>
      </c>
      <c r="V158" s="257">
        <f t="shared" si="22"/>
        <v>0.6236666666666667</v>
      </c>
      <c r="W158" s="258">
        <f t="shared" si="23"/>
        <v>9.3550000000000004</v>
      </c>
      <c r="X158" s="271" t="s">
        <v>867</v>
      </c>
      <c r="Y158" s="314"/>
    </row>
    <row r="159" spans="1:25" x14ac:dyDescent="0.2">
      <c r="A159" s="279"/>
      <c r="B159" s="183">
        <v>130</v>
      </c>
      <c r="C159" s="240" t="s">
        <v>232</v>
      </c>
      <c r="D159" s="325" t="s">
        <v>433</v>
      </c>
      <c r="E159" s="326" t="s">
        <v>596</v>
      </c>
      <c r="F159" s="327" t="s">
        <v>597</v>
      </c>
      <c r="G159" s="326" t="s">
        <v>558</v>
      </c>
      <c r="H159" s="328">
        <v>67.459999999999994</v>
      </c>
      <c r="I159" s="330"/>
      <c r="J159" s="325"/>
      <c r="K159" s="325"/>
      <c r="L159" s="325"/>
      <c r="M159" s="283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71"/>
      <c r="Y159" s="314" t="s">
        <v>866</v>
      </c>
    </row>
    <row r="160" spans="1:25" x14ac:dyDescent="0.2">
      <c r="A160" s="279"/>
      <c r="B160" s="183">
        <v>131</v>
      </c>
      <c r="C160" s="240" t="s">
        <v>232</v>
      </c>
      <c r="D160" s="325" t="s">
        <v>598</v>
      </c>
      <c r="E160" s="325" t="s">
        <v>599</v>
      </c>
      <c r="F160" s="327" t="s">
        <v>600</v>
      </c>
      <c r="G160" s="326" t="s">
        <v>558</v>
      </c>
      <c r="H160" s="328">
        <v>7.23</v>
      </c>
      <c r="I160" s="330"/>
      <c r="J160" s="325"/>
      <c r="K160" s="325"/>
      <c r="L160" s="336" t="s">
        <v>125</v>
      </c>
      <c r="M160" s="283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71"/>
      <c r="Y160" s="314" t="s">
        <v>866</v>
      </c>
    </row>
    <row r="161" spans="1:25" x14ac:dyDescent="0.2">
      <c r="A161" s="279"/>
      <c r="B161" s="183">
        <v>132</v>
      </c>
      <c r="C161" s="240" t="s">
        <v>232</v>
      </c>
      <c r="D161" s="325" t="s">
        <v>540</v>
      </c>
      <c r="E161" s="326" t="s">
        <v>601</v>
      </c>
      <c r="F161" s="327" t="s">
        <v>602</v>
      </c>
      <c r="G161" s="326" t="s">
        <v>558</v>
      </c>
      <c r="H161" s="328">
        <v>17.96</v>
      </c>
      <c r="I161" s="330"/>
      <c r="J161" s="325"/>
      <c r="K161" s="325"/>
      <c r="L161" s="336" t="s">
        <v>59</v>
      </c>
      <c r="M161" s="283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71"/>
      <c r="Y161" s="314" t="s">
        <v>866</v>
      </c>
    </row>
    <row r="162" spans="1:25" x14ac:dyDescent="0.2">
      <c r="A162" s="279"/>
      <c r="B162" s="183">
        <v>133</v>
      </c>
      <c r="C162" s="240" t="s">
        <v>232</v>
      </c>
      <c r="D162" s="325" t="s">
        <v>427</v>
      </c>
      <c r="E162" s="326" t="s">
        <v>603</v>
      </c>
      <c r="F162" s="327" t="s">
        <v>604</v>
      </c>
      <c r="G162" s="326" t="s">
        <v>173</v>
      </c>
      <c r="H162" s="328">
        <v>3.54</v>
      </c>
      <c r="I162" s="330"/>
      <c r="J162" s="325"/>
      <c r="K162" s="325"/>
      <c r="L162" s="336"/>
      <c r="M162" s="283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71"/>
      <c r="Y162" s="314" t="s">
        <v>866</v>
      </c>
    </row>
    <row r="163" spans="1:25" x14ac:dyDescent="0.2">
      <c r="A163" s="279"/>
      <c r="B163" s="183">
        <v>134</v>
      </c>
      <c r="C163" s="240" t="s">
        <v>232</v>
      </c>
      <c r="D163" s="325" t="s">
        <v>591</v>
      </c>
      <c r="E163" s="326" t="s">
        <v>605</v>
      </c>
      <c r="F163" s="327" t="s">
        <v>592</v>
      </c>
      <c r="G163" s="326" t="s">
        <v>558</v>
      </c>
      <c r="H163" s="328">
        <v>227.69</v>
      </c>
      <c r="I163" s="325"/>
      <c r="J163" s="325"/>
      <c r="K163" s="325"/>
      <c r="L163" s="336"/>
      <c r="M163" s="283">
        <f t="shared" ref="M163:M222" si="24">(I163*$M$9*12)+(K163*12)+L163</f>
        <v>0</v>
      </c>
      <c r="N163" s="256">
        <f t="shared" ref="N163:N222" si="25">(H163*M163)/12</f>
        <v>0</v>
      </c>
      <c r="O163" s="321">
        <v>100</v>
      </c>
      <c r="P163" s="257">
        <f t="shared" ref="P163:P222" si="26">N163/O163</f>
        <v>0</v>
      </c>
      <c r="Q163" s="280"/>
      <c r="R163" s="371"/>
      <c r="S163" s="254"/>
      <c r="T163" s="253">
        <f t="shared" ref="T163:T222" si="27">H163/O163*$O$7</f>
        <v>35.690407499999999</v>
      </c>
      <c r="U163" s="281">
        <f>IF(VLOOKUP($G163,'KALK_grund__GR-_LOS_3'!$B$9:$C$19,1)=$G163,VLOOKUP($G163,'KALK_grund__GR-_LOS_3'!$B$9:$C$19,2),0)</f>
        <v>30</v>
      </c>
      <c r="V163" s="257">
        <f t="shared" ref="V163:V222" si="28">H163/U163</f>
        <v>7.589666666666667</v>
      </c>
      <c r="W163" s="258">
        <f t="shared" ref="W163:W222" si="29">V163*$W$7</f>
        <v>113.845</v>
      </c>
      <c r="X163" s="271" t="s">
        <v>867</v>
      </c>
      <c r="Y163" s="394"/>
    </row>
    <row r="164" spans="1:25" x14ac:dyDescent="0.2">
      <c r="A164" s="279"/>
      <c r="B164" s="183">
        <v>135</v>
      </c>
      <c r="C164" s="240" t="s">
        <v>354</v>
      </c>
      <c r="D164" s="325" t="s">
        <v>540</v>
      </c>
      <c r="E164" s="326" t="s">
        <v>745</v>
      </c>
      <c r="F164" s="327" t="s">
        <v>272</v>
      </c>
      <c r="G164" s="326" t="s">
        <v>179</v>
      </c>
      <c r="H164" s="328">
        <v>18.54</v>
      </c>
      <c r="I164" s="325" t="s">
        <v>57</v>
      </c>
      <c r="J164" s="325"/>
      <c r="K164" s="325"/>
      <c r="L164" s="335" t="s">
        <v>59</v>
      </c>
      <c r="M164" s="283">
        <f t="shared" si="24"/>
        <v>51.999999999999993</v>
      </c>
      <c r="N164" s="256">
        <f t="shared" si="25"/>
        <v>80.339999999999989</v>
      </c>
      <c r="O164" s="321">
        <v>100</v>
      </c>
      <c r="P164" s="257">
        <f t="shared" si="26"/>
        <v>0.80339999999999989</v>
      </c>
      <c r="Q164" s="280"/>
      <c r="R164" s="371"/>
      <c r="S164" s="254"/>
      <c r="T164" s="253">
        <f t="shared" si="27"/>
        <v>2.906145</v>
      </c>
      <c r="U164" s="281">
        <f>IF(VLOOKUP($G164,'KALK_grund__GR-_LOS_3'!$B$9:$C$19,1)=$G164,VLOOKUP($G164,'KALK_grund__GR-_LOS_3'!$B$9:$C$19,2),0)</f>
        <v>30</v>
      </c>
      <c r="V164" s="257">
        <f t="shared" si="28"/>
        <v>0.61799999999999999</v>
      </c>
      <c r="W164" s="258">
        <f t="shared" si="29"/>
        <v>9.27</v>
      </c>
      <c r="X164" s="271" t="s">
        <v>867</v>
      </c>
      <c r="Y164" s="394"/>
    </row>
    <row r="165" spans="1:25" x14ac:dyDescent="0.2">
      <c r="A165" s="279"/>
      <c r="B165" s="183">
        <v>136</v>
      </c>
      <c r="C165" s="240" t="s">
        <v>354</v>
      </c>
      <c r="D165" s="325" t="s">
        <v>540</v>
      </c>
      <c r="E165" s="326" t="s">
        <v>746</v>
      </c>
      <c r="F165" s="327" t="s">
        <v>272</v>
      </c>
      <c r="G165" s="326" t="s">
        <v>179</v>
      </c>
      <c r="H165" s="328">
        <v>18.989999999999998</v>
      </c>
      <c r="I165" s="325" t="s">
        <v>57</v>
      </c>
      <c r="J165" s="325"/>
      <c r="K165" s="325"/>
      <c r="L165" s="335" t="s">
        <v>59</v>
      </c>
      <c r="M165" s="283">
        <f t="shared" si="24"/>
        <v>51.999999999999993</v>
      </c>
      <c r="N165" s="256">
        <f t="shared" si="25"/>
        <v>82.289999999999978</v>
      </c>
      <c r="O165" s="321">
        <v>100</v>
      </c>
      <c r="P165" s="257">
        <f t="shared" si="26"/>
        <v>0.82289999999999974</v>
      </c>
      <c r="Q165" s="280"/>
      <c r="R165" s="371"/>
      <c r="S165" s="254"/>
      <c r="T165" s="253">
        <f t="shared" si="27"/>
        <v>2.9766824999999999</v>
      </c>
      <c r="U165" s="281">
        <f>IF(VLOOKUP($G165,'KALK_grund__GR-_LOS_3'!$B$9:$C$19,1)=$G165,VLOOKUP($G165,'KALK_grund__GR-_LOS_3'!$B$9:$C$19,2),0)</f>
        <v>30</v>
      </c>
      <c r="V165" s="257">
        <f t="shared" si="28"/>
        <v>0.6329999999999999</v>
      </c>
      <c r="W165" s="258">
        <f t="shared" si="29"/>
        <v>9.4949999999999992</v>
      </c>
      <c r="X165" s="271" t="s">
        <v>867</v>
      </c>
      <c r="Y165" s="394"/>
    </row>
    <row r="166" spans="1:25" x14ac:dyDescent="0.2">
      <c r="A166" s="279"/>
      <c r="B166" s="183">
        <v>137</v>
      </c>
      <c r="C166" s="240" t="s">
        <v>354</v>
      </c>
      <c r="D166" s="325" t="s">
        <v>540</v>
      </c>
      <c r="E166" s="326" t="s">
        <v>747</v>
      </c>
      <c r="F166" s="327" t="s">
        <v>272</v>
      </c>
      <c r="G166" s="326" t="s">
        <v>179</v>
      </c>
      <c r="H166" s="328">
        <v>19.29</v>
      </c>
      <c r="I166" s="325" t="s">
        <v>57</v>
      </c>
      <c r="J166" s="325"/>
      <c r="K166" s="325"/>
      <c r="L166" s="335" t="s">
        <v>125</v>
      </c>
      <c r="M166" s="283">
        <f t="shared" si="24"/>
        <v>53.999999999999993</v>
      </c>
      <c r="N166" s="256">
        <f t="shared" si="25"/>
        <v>86.804999999999993</v>
      </c>
      <c r="O166" s="321">
        <v>100</v>
      </c>
      <c r="P166" s="257">
        <f t="shared" si="26"/>
        <v>0.86804999999999988</v>
      </c>
      <c r="Q166" s="280"/>
      <c r="R166" s="371"/>
      <c r="S166" s="254"/>
      <c r="T166" s="253">
        <f t="shared" si="27"/>
        <v>3.0237075</v>
      </c>
      <c r="U166" s="281">
        <f>IF(VLOOKUP($G166,'KALK_grund__GR-_LOS_3'!$B$9:$C$19,1)=$G166,VLOOKUP($G166,'KALK_grund__GR-_LOS_3'!$B$9:$C$19,2),0)</f>
        <v>30</v>
      </c>
      <c r="V166" s="257">
        <f t="shared" si="28"/>
        <v>0.64300000000000002</v>
      </c>
      <c r="W166" s="258">
        <f t="shared" si="29"/>
        <v>9.6449999999999996</v>
      </c>
      <c r="X166" s="271" t="s">
        <v>867</v>
      </c>
      <c r="Y166" s="394"/>
    </row>
    <row r="167" spans="1:25" x14ac:dyDescent="0.2">
      <c r="A167" s="279"/>
      <c r="B167" s="183">
        <v>138</v>
      </c>
      <c r="C167" s="240" t="s">
        <v>354</v>
      </c>
      <c r="D167" s="325" t="s">
        <v>540</v>
      </c>
      <c r="E167" s="326" t="s">
        <v>748</v>
      </c>
      <c r="F167" s="327" t="s">
        <v>272</v>
      </c>
      <c r="G167" s="326" t="s">
        <v>179</v>
      </c>
      <c r="H167" s="328">
        <v>12.34</v>
      </c>
      <c r="I167" s="325" t="s">
        <v>57</v>
      </c>
      <c r="J167" s="325"/>
      <c r="K167" s="325"/>
      <c r="L167" s="335" t="s">
        <v>59</v>
      </c>
      <c r="M167" s="283">
        <f>(I169*$M$9*12)+(K169*12)+L169</f>
        <v>51.999999999999993</v>
      </c>
      <c r="N167" s="256">
        <f>(H169*M169)/12</f>
        <v>77.003333333333316</v>
      </c>
      <c r="O167" s="321">
        <v>100</v>
      </c>
      <c r="P167" s="257">
        <f>N169/O169</f>
        <v>0.77003333333333313</v>
      </c>
      <c r="Q167" s="280"/>
      <c r="R167" s="371"/>
      <c r="S167" s="254"/>
      <c r="T167" s="253">
        <f>H169/O169*$O$7</f>
        <v>2.7854475000000001</v>
      </c>
      <c r="U167" s="281">
        <f>IF(VLOOKUP($G167,'KALK_grund__GR-_LOS_3'!$B$9:$C$19,1)=$G167,VLOOKUP($G167,'KALK_grund__GR-_LOS_3'!$B$9:$C$19,2),0)</f>
        <v>30</v>
      </c>
      <c r="V167" s="257">
        <f>H169/U169</f>
        <v>0.59233333333333327</v>
      </c>
      <c r="W167" s="258">
        <f>V169*$W$7</f>
        <v>8.8849999999999998</v>
      </c>
      <c r="X167" s="271" t="s">
        <v>867</v>
      </c>
      <c r="Y167" s="394"/>
    </row>
    <row r="168" spans="1:25" x14ac:dyDescent="0.2">
      <c r="A168" s="279"/>
      <c r="B168" s="183">
        <v>139</v>
      </c>
      <c r="C168" s="240" t="s">
        <v>354</v>
      </c>
      <c r="D168" s="325" t="s">
        <v>540</v>
      </c>
      <c r="E168" s="326" t="s">
        <v>749</v>
      </c>
      <c r="F168" s="327" t="s">
        <v>272</v>
      </c>
      <c r="G168" s="326" t="s">
        <v>179</v>
      </c>
      <c r="H168" s="328">
        <v>12.98</v>
      </c>
      <c r="I168" s="325" t="s">
        <v>57</v>
      </c>
      <c r="J168" s="325"/>
      <c r="K168" s="325"/>
      <c r="L168" s="335" t="s">
        <v>59</v>
      </c>
      <c r="M168" s="283">
        <f t="shared" si="24"/>
        <v>51.999999999999993</v>
      </c>
      <c r="N168" s="256">
        <f t="shared" si="25"/>
        <v>56.246666666666663</v>
      </c>
      <c r="O168" s="321">
        <v>100</v>
      </c>
      <c r="P168" s="257">
        <f t="shared" si="26"/>
        <v>0.56246666666666667</v>
      </c>
      <c r="Q168" s="280"/>
      <c r="R168" s="371"/>
      <c r="S168" s="254"/>
      <c r="T168" s="253">
        <f t="shared" si="27"/>
        <v>2.0346150000000001</v>
      </c>
      <c r="U168" s="281">
        <f>IF(VLOOKUP($G168,'KALK_grund__GR-_LOS_3'!$B$9:$C$19,1)=$G168,VLOOKUP($G168,'KALK_grund__GR-_LOS_3'!$B$9:$C$19,2),0)</f>
        <v>30</v>
      </c>
      <c r="V168" s="257">
        <f t="shared" si="28"/>
        <v>0.4326666666666667</v>
      </c>
      <c r="W168" s="258">
        <f t="shared" si="29"/>
        <v>6.49</v>
      </c>
      <c r="X168" s="271" t="s">
        <v>867</v>
      </c>
      <c r="Y168" s="394"/>
    </row>
    <row r="169" spans="1:25" x14ac:dyDescent="0.2">
      <c r="A169" s="279"/>
      <c r="B169" s="183">
        <v>140</v>
      </c>
      <c r="C169" s="240" t="s">
        <v>354</v>
      </c>
      <c r="D169" s="325" t="s">
        <v>540</v>
      </c>
      <c r="E169" s="326" t="s">
        <v>750</v>
      </c>
      <c r="F169" s="327" t="s">
        <v>272</v>
      </c>
      <c r="G169" s="326" t="s">
        <v>179</v>
      </c>
      <c r="H169" s="328">
        <v>17.77</v>
      </c>
      <c r="I169" s="325" t="s">
        <v>57</v>
      </c>
      <c r="J169" s="325"/>
      <c r="K169" s="325"/>
      <c r="L169" s="335" t="s">
        <v>59</v>
      </c>
      <c r="M169" s="283">
        <f t="shared" si="24"/>
        <v>51.999999999999993</v>
      </c>
      <c r="N169" s="256">
        <f t="shared" si="25"/>
        <v>77.003333333333316</v>
      </c>
      <c r="O169" s="321">
        <v>100</v>
      </c>
      <c r="P169" s="257">
        <f t="shared" si="26"/>
        <v>0.77003333333333313</v>
      </c>
      <c r="Q169" s="280"/>
      <c r="R169" s="371"/>
      <c r="S169" s="254"/>
      <c r="T169" s="253">
        <f t="shared" si="27"/>
        <v>2.7854475000000001</v>
      </c>
      <c r="U169" s="281">
        <f>IF(VLOOKUP($G169,'KALK_grund__GR-_LOS_3'!$B$9:$C$19,1)=$G169,VLOOKUP($G169,'KALK_grund__GR-_LOS_3'!$B$9:$C$19,2),0)</f>
        <v>30</v>
      </c>
      <c r="V169" s="257">
        <f t="shared" si="28"/>
        <v>0.59233333333333327</v>
      </c>
      <c r="W169" s="258">
        <f t="shared" si="29"/>
        <v>8.8849999999999998</v>
      </c>
      <c r="X169" s="271" t="s">
        <v>867</v>
      </c>
      <c r="Y169" s="394"/>
    </row>
    <row r="170" spans="1:25" x14ac:dyDescent="0.2">
      <c r="A170" s="279"/>
      <c r="B170" s="183">
        <v>141</v>
      </c>
      <c r="C170" s="240" t="s">
        <v>354</v>
      </c>
      <c r="D170" s="325" t="s">
        <v>540</v>
      </c>
      <c r="E170" s="326" t="s">
        <v>751</v>
      </c>
      <c r="F170" s="327" t="s">
        <v>272</v>
      </c>
      <c r="G170" s="326" t="s">
        <v>179</v>
      </c>
      <c r="H170" s="328">
        <v>25.26</v>
      </c>
      <c r="I170" s="325" t="s">
        <v>57</v>
      </c>
      <c r="J170" s="325"/>
      <c r="K170" s="325"/>
      <c r="L170" s="335" t="s">
        <v>59</v>
      </c>
      <c r="M170" s="283">
        <f t="shared" si="24"/>
        <v>51.999999999999993</v>
      </c>
      <c r="N170" s="256">
        <f t="shared" si="25"/>
        <v>109.46</v>
      </c>
      <c r="O170" s="321">
        <v>100</v>
      </c>
      <c r="P170" s="257">
        <f t="shared" si="26"/>
        <v>1.0946</v>
      </c>
      <c r="Q170" s="280"/>
      <c r="R170" s="371"/>
      <c r="S170" s="254"/>
      <c r="T170" s="253">
        <f t="shared" si="27"/>
        <v>3.9595050000000001</v>
      </c>
      <c r="U170" s="281">
        <f>IF(VLOOKUP($G170,'KALK_grund__GR-_LOS_3'!$B$9:$C$19,1)=$G170,VLOOKUP($G170,'KALK_grund__GR-_LOS_3'!$B$9:$C$19,2),0)</f>
        <v>30</v>
      </c>
      <c r="V170" s="257">
        <f t="shared" si="28"/>
        <v>0.84200000000000008</v>
      </c>
      <c r="W170" s="258">
        <f t="shared" si="29"/>
        <v>12.63</v>
      </c>
      <c r="X170" s="271" t="s">
        <v>867</v>
      </c>
      <c r="Y170" s="394"/>
    </row>
    <row r="171" spans="1:25" x14ac:dyDescent="0.2">
      <c r="A171" s="279"/>
      <c r="B171" s="183">
        <v>142</v>
      </c>
      <c r="C171" s="240" t="s">
        <v>354</v>
      </c>
      <c r="D171" s="325" t="s">
        <v>540</v>
      </c>
      <c r="E171" s="326" t="s">
        <v>752</v>
      </c>
      <c r="F171" s="327" t="s">
        <v>272</v>
      </c>
      <c r="G171" s="326" t="s">
        <v>179</v>
      </c>
      <c r="H171" s="328">
        <v>12.08</v>
      </c>
      <c r="I171" s="325" t="s">
        <v>57</v>
      </c>
      <c r="J171" s="325"/>
      <c r="K171" s="325"/>
      <c r="L171" s="335" t="s">
        <v>59</v>
      </c>
      <c r="M171" s="283">
        <f t="shared" si="24"/>
        <v>51.999999999999993</v>
      </c>
      <c r="N171" s="256">
        <f t="shared" si="25"/>
        <v>52.346666666666664</v>
      </c>
      <c r="O171" s="321">
        <v>100</v>
      </c>
      <c r="P171" s="257">
        <f t="shared" si="26"/>
        <v>0.52346666666666664</v>
      </c>
      <c r="Q171" s="280"/>
      <c r="R171" s="371"/>
      <c r="S171" s="254"/>
      <c r="T171" s="253">
        <f t="shared" si="27"/>
        <v>1.8935400000000002</v>
      </c>
      <c r="U171" s="281">
        <f>IF(VLOOKUP($G171,'KALK_grund__GR-_LOS_3'!$B$9:$C$19,1)=$G171,VLOOKUP($G171,'KALK_grund__GR-_LOS_3'!$B$9:$C$19,2),0)</f>
        <v>30</v>
      </c>
      <c r="V171" s="257">
        <f t="shared" si="28"/>
        <v>0.40266666666666667</v>
      </c>
      <c r="W171" s="258">
        <f t="shared" si="29"/>
        <v>6.04</v>
      </c>
      <c r="X171" s="271" t="s">
        <v>867</v>
      </c>
      <c r="Y171" s="394"/>
    </row>
    <row r="172" spans="1:25" x14ac:dyDescent="0.2">
      <c r="A172" s="279"/>
      <c r="B172" s="183">
        <v>143</v>
      </c>
      <c r="C172" s="240" t="s">
        <v>354</v>
      </c>
      <c r="D172" s="325" t="s">
        <v>540</v>
      </c>
      <c r="E172" s="326" t="s">
        <v>753</v>
      </c>
      <c r="F172" s="327" t="s">
        <v>272</v>
      </c>
      <c r="G172" s="326" t="s">
        <v>179</v>
      </c>
      <c r="H172" s="328">
        <v>14.71</v>
      </c>
      <c r="I172" s="325" t="s">
        <v>57</v>
      </c>
      <c r="J172" s="325"/>
      <c r="K172" s="325"/>
      <c r="L172" s="335" t="s">
        <v>59</v>
      </c>
      <c r="M172" s="283">
        <f t="shared" si="24"/>
        <v>51.999999999999993</v>
      </c>
      <c r="N172" s="256">
        <f t="shared" si="25"/>
        <v>63.743333333333332</v>
      </c>
      <c r="O172" s="321">
        <v>100</v>
      </c>
      <c r="P172" s="257">
        <f t="shared" si="26"/>
        <v>0.6374333333333333</v>
      </c>
      <c r="Q172" s="280"/>
      <c r="R172" s="371"/>
      <c r="S172" s="254"/>
      <c r="T172" s="253">
        <f t="shared" si="27"/>
        <v>2.3057925000000004</v>
      </c>
      <c r="U172" s="281">
        <f>IF(VLOOKUP($G172,'KALK_grund__GR-_LOS_3'!$B$9:$C$19,1)=$G172,VLOOKUP($G172,'KALK_grund__GR-_LOS_3'!$B$9:$C$19,2),0)</f>
        <v>30</v>
      </c>
      <c r="V172" s="257">
        <f t="shared" si="28"/>
        <v>0.49033333333333334</v>
      </c>
      <c r="W172" s="258">
        <f t="shared" si="29"/>
        <v>7.3550000000000004</v>
      </c>
      <c r="X172" s="271" t="s">
        <v>867</v>
      </c>
      <c r="Y172" s="394"/>
    </row>
    <row r="173" spans="1:25" x14ac:dyDescent="0.2">
      <c r="A173" s="279"/>
      <c r="B173" s="183">
        <v>144</v>
      </c>
      <c r="C173" s="240" t="s">
        <v>354</v>
      </c>
      <c r="D173" s="325" t="s">
        <v>540</v>
      </c>
      <c r="E173" s="326" t="s">
        <v>754</v>
      </c>
      <c r="F173" s="327" t="s">
        <v>272</v>
      </c>
      <c r="G173" s="326" t="s">
        <v>179</v>
      </c>
      <c r="H173" s="328">
        <v>31.09</v>
      </c>
      <c r="I173" s="325" t="s">
        <v>57</v>
      </c>
      <c r="J173" s="325"/>
      <c r="K173" s="325"/>
      <c r="L173" s="335" t="s">
        <v>59</v>
      </c>
      <c r="M173" s="283">
        <f t="shared" si="24"/>
        <v>51.999999999999993</v>
      </c>
      <c r="N173" s="256">
        <f t="shared" si="25"/>
        <v>134.72333333333333</v>
      </c>
      <c r="O173" s="321">
        <v>100</v>
      </c>
      <c r="P173" s="257">
        <f t="shared" si="26"/>
        <v>1.3472333333333333</v>
      </c>
      <c r="Q173" s="280"/>
      <c r="R173" s="371"/>
      <c r="S173" s="254"/>
      <c r="T173" s="253">
        <f t="shared" si="27"/>
        <v>4.8733575</v>
      </c>
      <c r="U173" s="281">
        <f>IF(VLOOKUP($G173,'KALK_grund__GR-_LOS_3'!$B$9:$C$19,1)=$G173,VLOOKUP($G173,'KALK_grund__GR-_LOS_3'!$B$9:$C$19,2),0)</f>
        <v>30</v>
      </c>
      <c r="V173" s="257">
        <f t="shared" si="28"/>
        <v>1.0363333333333333</v>
      </c>
      <c r="W173" s="258">
        <f t="shared" si="29"/>
        <v>15.545</v>
      </c>
      <c r="X173" s="271" t="s">
        <v>867</v>
      </c>
      <c r="Y173" s="394"/>
    </row>
    <row r="174" spans="1:25" x14ac:dyDescent="0.2">
      <c r="A174" s="279"/>
      <c r="B174" s="183">
        <v>145</v>
      </c>
      <c r="C174" s="240" t="s">
        <v>354</v>
      </c>
      <c r="D174" s="325" t="s">
        <v>540</v>
      </c>
      <c r="E174" s="326" t="s">
        <v>755</v>
      </c>
      <c r="F174" s="327" t="s">
        <v>272</v>
      </c>
      <c r="G174" s="326" t="s">
        <v>179</v>
      </c>
      <c r="H174" s="328">
        <v>39.17</v>
      </c>
      <c r="I174" s="325" t="s">
        <v>57</v>
      </c>
      <c r="J174" s="325"/>
      <c r="K174" s="325"/>
      <c r="L174" s="335" t="s">
        <v>59</v>
      </c>
      <c r="M174" s="283">
        <f t="shared" si="24"/>
        <v>51.999999999999993</v>
      </c>
      <c r="N174" s="256">
        <f t="shared" si="25"/>
        <v>169.73666666666665</v>
      </c>
      <c r="O174" s="321">
        <v>100</v>
      </c>
      <c r="P174" s="257">
        <f t="shared" si="26"/>
        <v>1.6973666666666665</v>
      </c>
      <c r="Q174" s="280"/>
      <c r="R174" s="371"/>
      <c r="S174" s="254"/>
      <c r="T174" s="253">
        <f t="shared" si="27"/>
        <v>6.1398975</v>
      </c>
      <c r="U174" s="281">
        <f>IF(VLOOKUP($G174,'KALK_grund__GR-_LOS_3'!$B$9:$C$19,1)=$G174,VLOOKUP($G174,'KALK_grund__GR-_LOS_3'!$B$9:$C$19,2),0)</f>
        <v>30</v>
      </c>
      <c r="V174" s="257">
        <f t="shared" si="28"/>
        <v>1.3056666666666668</v>
      </c>
      <c r="W174" s="258">
        <f t="shared" si="29"/>
        <v>19.585000000000001</v>
      </c>
      <c r="X174" s="271" t="s">
        <v>867</v>
      </c>
      <c r="Y174" s="394"/>
    </row>
    <row r="175" spans="1:25" x14ac:dyDescent="0.2">
      <c r="A175" s="279"/>
      <c r="B175" s="183">
        <v>146</v>
      </c>
      <c r="C175" s="240" t="s">
        <v>354</v>
      </c>
      <c r="D175" s="325" t="s">
        <v>540</v>
      </c>
      <c r="E175" s="326" t="s">
        <v>756</v>
      </c>
      <c r="F175" s="327" t="s">
        <v>272</v>
      </c>
      <c r="G175" s="326" t="s">
        <v>179</v>
      </c>
      <c r="H175" s="328">
        <v>19.600000000000001</v>
      </c>
      <c r="I175" s="325" t="s">
        <v>57</v>
      </c>
      <c r="J175" s="325"/>
      <c r="K175" s="325"/>
      <c r="L175" s="335" t="s">
        <v>59</v>
      </c>
      <c r="M175" s="283">
        <f t="shared" si="24"/>
        <v>51.999999999999993</v>
      </c>
      <c r="N175" s="256">
        <f t="shared" si="25"/>
        <v>84.933333333333323</v>
      </c>
      <c r="O175" s="321">
        <v>100</v>
      </c>
      <c r="P175" s="257">
        <f t="shared" si="26"/>
        <v>0.84933333333333327</v>
      </c>
      <c r="Q175" s="280"/>
      <c r="R175" s="371"/>
      <c r="S175" s="254"/>
      <c r="T175" s="253">
        <f t="shared" si="27"/>
        <v>3.0723000000000003</v>
      </c>
      <c r="U175" s="281">
        <f>IF(VLOOKUP($G175,'KALK_grund__GR-_LOS_3'!$B$9:$C$19,1)=$G175,VLOOKUP($G175,'KALK_grund__GR-_LOS_3'!$B$9:$C$19,2),0)</f>
        <v>30</v>
      </c>
      <c r="V175" s="257">
        <f t="shared" si="28"/>
        <v>0.65333333333333343</v>
      </c>
      <c r="W175" s="258">
        <f t="shared" si="29"/>
        <v>9.8000000000000007</v>
      </c>
      <c r="X175" s="271" t="s">
        <v>867</v>
      </c>
      <c r="Y175" s="394"/>
    </row>
    <row r="176" spans="1:25" x14ac:dyDescent="0.2">
      <c r="A176" s="279"/>
      <c r="B176" s="183">
        <v>147</v>
      </c>
      <c r="C176" s="240" t="s">
        <v>354</v>
      </c>
      <c r="D176" s="325" t="s">
        <v>540</v>
      </c>
      <c r="E176" s="326" t="s">
        <v>757</v>
      </c>
      <c r="F176" s="327" t="s">
        <v>272</v>
      </c>
      <c r="G176" s="326" t="s">
        <v>179</v>
      </c>
      <c r="H176" s="328">
        <v>19.03</v>
      </c>
      <c r="I176" s="325" t="s">
        <v>57</v>
      </c>
      <c r="J176" s="325"/>
      <c r="K176" s="325"/>
      <c r="L176" s="335" t="s">
        <v>59</v>
      </c>
      <c r="M176" s="283">
        <f t="shared" si="24"/>
        <v>51.999999999999993</v>
      </c>
      <c r="N176" s="256">
        <f t="shared" si="25"/>
        <v>82.463333333333324</v>
      </c>
      <c r="O176" s="321">
        <v>100</v>
      </c>
      <c r="P176" s="257">
        <f t="shared" si="26"/>
        <v>0.82463333333333322</v>
      </c>
      <c r="Q176" s="280"/>
      <c r="R176" s="371"/>
      <c r="S176" s="254"/>
      <c r="T176" s="253">
        <f t="shared" si="27"/>
        <v>2.9829525000000006</v>
      </c>
      <c r="U176" s="281">
        <f>IF(VLOOKUP($G176,'KALK_grund__GR-_LOS_3'!$B$9:$C$19,1)=$G176,VLOOKUP($G176,'KALK_grund__GR-_LOS_3'!$B$9:$C$19,2),0)</f>
        <v>30</v>
      </c>
      <c r="V176" s="257">
        <f t="shared" si="28"/>
        <v>0.63433333333333342</v>
      </c>
      <c r="W176" s="258">
        <f t="shared" si="29"/>
        <v>9.5150000000000006</v>
      </c>
      <c r="X176" s="271" t="s">
        <v>867</v>
      </c>
      <c r="Y176" s="394"/>
    </row>
    <row r="177" spans="1:25" x14ac:dyDescent="0.2">
      <c r="A177" s="279"/>
      <c r="B177" s="183">
        <v>148</v>
      </c>
      <c r="C177" s="240" t="s">
        <v>354</v>
      </c>
      <c r="D177" s="325" t="s">
        <v>540</v>
      </c>
      <c r="E177" s="326" t="s">
        <v>758</v>
      </c>
      <c r="F177" s="327" t="s">
        <v>272</v>
      </c>
      <c r="G177" s="326" t="s">
        <v>179</v>
      </c>
      <c r="H177" s="328">
        <v>30.81</v>
      </c>
      <c r="I177" s="325" t="s">
        <v>57</v>
      </c>
      <c r="J177" s="325"/>
      <c r="K177" s="325"/>
      <c r="L177" s="335" t="s">
        <v>59</v>
      </c>
      <c r="M177" s="283">
        <f t="shared" si="24"/>
        <v>51.999999999999993</v>
      </c>
      <c r="N177" s="256">
        <f t="shared" si="25"/>
        <v>133.50999999999996</v>
      </c>
      <c r="O177" s="321">
        <v>100</v>
      </c>
      <c r="P177" s="257">
        <f t="shared" si="26"/>
        <v>1.3350999999999997</v>
      </c>
      <c r="Q177" s="280"/>
      <c r="R177" s="371"/>
      <c r="S177" s="254"/>
      <c r="T177" s="253">
        <f t="shared" si="27"/>
        <v>4.8294674999999998</v>
      </c>
      <c r="U177" s="281">
        <f>IF(VLOOKUP($G177,'KALK_grund__GR-_LOS_3'!$B$9:$C$19,1)=$G177,VLOOKUP($G177,'KALK_grund__GR-_LOS_3'!$B$9:$C$19,2),0)</f>
        <v>30</v>
      </c>
      <c r="V177" s="257">
        <f t="shared" si="28"/>
        <v>1.0269999999999999</v>
      </c>
      <c r="W177" s="258">
        <f t="shared" si="29"/>
        <v>15.404999999999999</v>
      </c>
      <c r="X177" s="271" t="s">
        <v>867</v>
      </c>
      <c r="Y177" s="394"/>
    </row>
    <row r="178" spans="1:25" x14ac:dyDescent="0.2">
      <c r="A178" s="279"/>
      <c r="B178" s="183">
        <v>149</v>
      </c>
      <c r="C178" s="240" t="s">
        <v>354</v>
      </c>
      <c r="D178" s="325" t="s">
        <v>540</v>
      </c>
      <c r="E178" s="326" t="s">
        <v>759</v>
      </c>
      <c r="F178" s="327" t="s">
        <v>272</v>
      </c>
      <c r="G178" s="326" t="s">
        <v>179</v>
      </c>
      <c r="H178" s="328">
        <v>15.31</v>
      </c>
      <c r="I178" s="325" t="s">
        <v>57</v>
      </c>
      <c r="J178" s="325"/>
      <c r="K178" s="325"/>
      <c r="L178" s="335" t="s">
        <v>59</v>
      </c>
      <c r="M178" s="283">
        <f t="shared" si="24"/>
        <v>51.999999999999993</v>
      </c>
      <c r="N178" s="256">
        <f t="shared" si="25"/>
        <v>66.34333333333332</v>
      </c>
      <c r="O178" s="321">
        <v>100</v>
      </c>
      <c r="P178" s="257">
        <f t="shared" si="26"/>
        <v>0.66343333333333321</v>
      </c>
      <c r="Q178" s="280"/>
      <c r="R178" s="371"/>
      <c r="S178" s="254"/>
      <c r="T178" s="253">
        <f t="shared" si="27"/>
        <v>2.3998425000000005</v>
      </c>
      <c r="U178" s="281">
        <f>IF(VLOOKUP($G178,'KALK_grund__GR-_LOS_3'!$B$9:$C$19,1)=$G178,VLOOKUP($G178,'KALK_grund__GR-_LOS_3'!$B$9:$C$19,2),0)</f>
        <v>30</v>
      </c>
      <c r="V178" s="257">
        <f t="shared" si="28"/>
        <v>0.51033333333333331</v>
      </c>
      <c r="W178" s="258">
        <f t="shared" si="29"/>
        <v>7.6549999999999994</v>
      </c>
      <c r="X178" s="271" t="s">
        <v>867</v>
      </c>
      <c r="Y178" s="394"/>
    </row>
    <row r="179" spans="1:25" x14ac:dyDescent="0.2">
      <c r="A179" s="279"/>
      <c r="B179" s="183">
        <v>152</v>
      </c>
      <c r="C179" s="240" t="s">
        <v>354</v>
      </c>
      <c r="D179" s="325" t="s">
        <v>540</v>
      </c>
      <c r="E179" s="326" t="s">
        <v>760</v>
      </c>
      <c r="F179" s="327" t="s">
        <v>272</v>
      </c>
      <c r="G179" s="326" t="s">
        <v>179</v>
      </c>
      <c r="H179" s="328">
        <v>12.12</v>
      </c>
      <c r="I179" s="325" t="s">
        <v>57</v>
      </c>
      <c r="J179" s="325"/>
      <c r="K179" s="334"/>
      <c r="L179" s="335" t="s">
        <v>59</v>
      </c>
      <c r="M179" s="283">
        <f t="shared" si="24"/>
        <v>51.999999999999993</v>
      </c>
      <c r="N179" s="256">
        <f t="shared" si="25"/>
        <v>52.519999999999989</v>
      </c>
      <c r="O179" s="321">
        <v>100</v>
      </c>
      <c r="P179" s="257">
        <f t="shared" si="26"/>
        <v>0.52519999999999989</v>
      </c>
      <c r="Q179" s="280"/>
      <c r="R179" s="371"/>
      <c r="S179" s="254"/>
      <c r="T179" s="253">
        <f t="shared" si="27"/>
        <v>1.89981</v>
      </c>
      <c r="U179" s="281">
        <f>IF(VLOOKUP($G179,'KALK_grund__GR-_LOS_3'!$B$9:$C$19,1)=$G179,VLOOKUP($G179,'KALK_grund__GR-_LOS_3'!$B$9:$C$19,2),0)</f>
        <v>30</v>
      </c>
      <c r="V179" s="257">
        <f t="shared" si="28"/>
        <v>0.40399999999999997</v>
      </c>
      <c r="W179" s="258">
        <f t="shared" si="29"/>
        <v>6.06</v>
      </c>
      <c r="X179" s="271" t="s">
        <v>867</v>
      </c>
      <c r="Y179" s="394"/>
    </row>
    <row r="180" spans="1:25" x14ac:dyDescent="0.2">
      <c r="A180" s="279"/>
      <c r="B180" s="183">
        <v>151</v>
      </c>
      <c r="C180" s="240" t="s">
        <v>354</v>
      </c>
      <c r="D180" s="334" t="s">
        <v>850</v>
      </c>
      <c r="E180" s="326" t="s">
        <v>293</v>
      </c>
      <c r="F180" s="327" t="s">
        <v>243</v>
      </c>
      <c r="G180" s="326" t="s">
        <v>179</v>
      </c>
      <c r="H180" s="328">
        <v>9.76</v>
      </c>
      <c r="I180" s="325"/>
      <c r="J180" s="325"/>
      <c r="K180" s="334"/>
      <c r="L180" s="334" t="s">
        <v>57</v>
      </c>
      <c r="M180" s="283">
        <f t="shared" si="24"/>
        <v>1</v>
      </c>
      <c r="N180" s="256">
        <f t="shared" si="25"/>
        <v>0.81333333333333335</v>
      </c>
      <c r="O180" s="321">
        <v>100</v>
      </c>
      <c r="P180" s="257">
        <f t="shared" si="26"/>
        <v>8.1333333333333327E-3</v>
      </c>
      <c r="Q180" s="280"/>
      <c r="R180" s="371"/>
      <c r="S180" s="254"/>
      <c r="T180" s="253">
        <f t="shared" si="27"/>
        <v>1.5298799999999999</v>
      </c>
      <c r="U180" s="281">
        <f>IF(VLOOKUP($G180,'KALK_grund__GR-_LOS_3'!$B$9:$C$19,1)=$G180,VLOOKUP($G180,'KALK_grund__GR-_LOS_3'!$B$9:$C$19,2),0)</f>
        <v>30</v>
      </c>
      <c r="V180" s="257">
        <f t="shared" si="28"/>
        <v>0.32533333333333331</v>
      </c>
      <c r="W180" s="258">
        <f t="shared" si="29"/>
        <v>4.88</v>
      </c>
      <c r="X180" s="271" t="s">
        <v>867</v>
      </c>
      <c r="Y180" s="394"/>
    </row>
    <row r="181" spans="1:25" x14ac:dyDescent="0.2">
      <c r="A181" s="279"/>
      <c r="B181" s="183">
        <v>152</v>
      </c>
      <c r="C181" s="240" t="s">
        <v>354</v>
      </c>
      <c r="D181" s="325" t="s">
        <v>540</v>
      </c>
      <c r="E181" s="326" t="s">
        <v>761</v>
      </c>
      <c r="F181" s="327" t="s">
        <v>272</v>
      </c>
      <c r="G181" s="326" t="s">
        <v>179</v>
      </c>
      <c r="H181" s="328">
        <v>26.43</v>
      </c>
      <c r="I181" s="325" t="s">
        <v>57</v>
      </c>
      <c r="J181" s="325"/>
      <c r="K181" s="334"/>
      <c r="L181" s="335" t="s">
        <v>59</v>
      </c>
      <c r="M181" s="283">
        <f t="shared" si="24"/>
        <v>51.999999999999993</v>
      </c>
      <c r="N181" s="256">
        <f t="shared" si="25"/>
        <v>114.52999999999999</v>
      </c>
      <c r="O181" s="321">
        <v>100</v>
      </c>
      <c r="P181" s="257">
        <f t="shared" si="26"/>
        <v>1.1452999999999998</v>
      </c>
      <c r="Q181" s="280"/>
      <c r="R181" s="371"/>
      <c r="S181" s="254"/>
      <c r="T181" s="253">
        <f t="shared" si="27"/>
        <v>4.1429024999999999</v>
      </c>
      <c r="U181" s="281">
        <f>IF(VLOOKUP($G181,'KALK_grund__GR-_LOS_3'!$B$9:$C$19,1)=$G181,VLOOKUP($G181,'KALK_grund__GR-_LOS_3'!$B$9:$C$19,2),0)</f>
        <v>30</v>
      </c>
      <c r="V181" s="257">
        <f t="shared" si="28"/>
        <v>0.88100000000000001</v>
      </c>
      <c r="W181" s="258">
        <f t="shared" si="29"/>
        <v>13.215</v>
      </c>
      <c r="X181" s="271" t="s">
        <v>867</v>
      </c>
      <c r="Y181" s="394"/>
    </row>
    <row r="182" spans="1:25" x14ac:dyDescent="0.2">
      <c r="A182" s="279"/>
      <c r="B182" s="183">
        <v>153</v>
      </c>
      <c r="C182" s="240" t="s">
        <v>354</v>
      </c>
      <c r="D182" s="325" t="s">
        <v>540</v>
      </c>
      <c r="E182" s="326" t="s">
        <v>292</v>
      </c>
      <c r="F182" s="327" t="s">
        <v>272</v>
      </c>
      <c r="G182" s="326" t="s">
        <v>179</v>
      </c>
      <c r="H182" s="328">
        <v>25.06</v>
      </c>
      <c r="I182" s="325" t="s">
        <v>57</v>
      </c>
      <c r="J182" s="325"/>
      <c r="K182" s="334"/>
      <c r="L182" s="335" t="s">
        <v>59</v>
      </c>
      <c r="M182" s="283">
        <f t="shared" si="24"/>
        <v>51.999999999999993</v>
      </c>
      <c r="N182" s="256">
        <f t="shared" si="25"/>
        <v>108.59333333333331</v>
      </c>
      <c r="O182" s="321">
        <v>100</v>
      </c>
      <c r="P182" s="257">
        <f t="shared" si="26"/>
        <v>1.085933333333333</v>
      </c>
      <c r="Q182" s="280"/>
      <c r="R182" s="371"/>
      <c r="S182" s="254"/>
      <c r="T182" s="253">
        <f t="shared" si="27"/>
        <v>3.9281549999999998</v>
      </c>
      <c r="U182" s="281">
        <f>IF(VLOOKUP($G182,'KALK_grund__GR-_LOS_3'!$B$9:$C$19,1)=$G182,VLOOKUP($G182,'KALK_grund__GR-_LOS_3'!$B$9:$C$19,2),0)</f>
        <v>30</v>
      </c>
      <c r="V182" s="257">
        <f t="shared" si="28"/>
        <v>0.83533333333333326</v>
      </c>
      <c r="W182" s="258">
        <f t="shared" si="29"/>
        <v>12.53</v>
      </c>
      <c r="X182" s="271" t="s">
        <v>867</v>
      </c>
      <c r="Y182" s="394"/>
    </row>
    <row r="183" spans="1:25" x14ac:dyDescent="0.2">
      <c r="A183" s="279"/>
      <c r="B183" s="183">
        <v>154</v>
      </c>
      <c r="C183" s="240" t="s">
        <v>354</v>
      </c>
      <c r="D183" s="325" t="s">
        <v>540</v>
      </c>
      <c r="E183" s="326" t="s">
        <v>291</v>
      </c>
      <c r="F183" s="327" t="s">
        <v>272</v>
      </c>
      <c r="G183" s="326" t="s">
        <v>179</v>
      </c>
      <c r="H183" s="328">
        <v>28.7</v>
      </c>
      <c r="I183" s="325" t="s">
        <v>57</v>
      </c>
      <c r="J183" s="325"/>
      <c r="K183" s="334"/>
      <c r="L183" s="335" t="s">
        <v>59</v>
      </c>
      <c r="M183" s="283">
        <f t="shared" si="24"/>
        <v>51.999999999999993</v>
      </c>
      <c r="N183" s="256">
        <f t="shared" si="25"/>
        <v>124.36666666666666</v>
      </c>
      <c r="O183" s="321">
        <v>100</v>
      </c>
      <c r="P183" s="257">
        <f t="shared" si="26"/>
        <v>1.2436666666666667</v>
      </c>
      <c r="Q183" s="280"/>
      <c r="R183" s="371"/>
      <c r="S183" s="254"/>
      <c r="T183" s="253">
        <f t="shared" si="27"/>
        <v>4.4987249999999994</v>
      </c>
      <c r="U183" s="281">
        <f>IF(VLOOKUP($G183,'KALK_grund__GR-_LOS_3'!$B$9:$C$19,1)=$G183,VLOOKUP($G183,'KALK_grund__GR-_LOS_3'!$B$9:$C$19,2),0)</f>
        <v>30</v>
      </c>
      <c r="V183" s="257">
        <f t="shared" si="28"/>
        <v>0.95666666666666667</v>
      </c>
      <c r="W183" s="258">
        <f t="shared" si="29"/>
        <v>14.35</v>
      </c>
      <c r="X183" s="271" t="s">
        <v>867</v>
      </c>
      <c r="Y183" s="394"/>
    </row>
    <row r="184" spans="1:25" x14ac:dyDescent="0.2">
      <c r="A184" s="279"/>
      <c r="B184" s="183">
        <v>155</v>
      </c>
      <c r="C184" s="240" t="s">
        <v>354</v>
      </c>
      <c r="D184" s="325" t="s">
        <v>540</v>
      </c>
      <c r="E184" s="326" t="s">
        <v>290</v>
      </c>
      <c r="F184" s="327" t="s">
        <v>961</v>
      </c>
      <c r="G184" s="326" t="s">
        <v>173</v>
      </c>
      <c r="H184" s="328">
        <v>37.119999999999997</v>
      </c>
      <c r="I184" s="325"/>
      <c r="J184" s="325"/>
      <c r="K184" s="334"/>
      <c r="L184" s="335" t="s">
        <v>57</v>
      </c>
      <c r="M184" s="283">
        <f t="shared" si="24"/>
        <v>1</v>
      </c>
      <c r="N184" s="256">
        <f t="shared" si="25"/>
        <v>3.0933333333333333</v>
      </c>
      <c r="O184" s="321">
        <v>100</v>
      </c>
      <c r="P184" s="257">
        <f t="shared" si="26"/>
        <v>3.0933333333333334E-2</v>
      </c>
      <c r="Q184" s="280"/>
      <c r="R184" s="371"/>
      <c r="S184" s="254"/>
      <c r="T184" s="253">
        <f t="shared" si="27"/>
        <v>5.8185599999999997</v>
      </c>
      <c r="U184" s="281">
        <f>IF(VLOOKUP($G184,'KALK_grund__GR-_LOS_3'!$B$9:$C$19,1)=$G184,VLOOKUP($G184,'KALK_grund__GR-_LOS_3'!$B$9:$C$19,2),0)</f>
        <v>30</v>
      </c>
      <c r="V184" s="257">
        <f t="shared" si="28"/>
        <v>1.2373333333333332</v>
      </c>
      <c r="W184" s="258">
        <f t="shared" si="29"/>
        <v>18.559999999999999</v>
      </c>
      <c r="X184" s="271" t="s">
        <v>867</v>
      </c>
      <c r="Y184" s="394"/>
    </row>
    <row r="185" spans="1:25" x14ac:dyDescent="0.2">
      <c r="A185" s="279"/>
      <c r="B185" s="183">
        <v>156</v>
      </c>
      <c r="C185" s="240" t="s">
        <v>354</v>
      </c>
      <c r="D185" s="325" t="s">
        <v>540</v>
      </c>
      <c r="E185" s="326" t="s">
        <v>289</v>
      </c>
      <c r="F185" s="327" t="s">
        <v>272</v>
      </c>
      <c r="G185" s="326" t="s">
        <v>179</v>
      </c>
      <c r="H185" s="328">
        <v>18.760000000000002</v>
      </c>
      <c r="I185" s="325" t="s">
        <v>57</v>
      </c>
      <c r="J185" s="325"/>
      <c r="K185" s="334"/>
      <c r="L185" s="335" t="s">
        <v>59</v>
      </c>
      <c r="M185" s="283">
        <f t="shared" si="24"/>
        <v>51.999999999999993</v>
      </c>
      <c r="N185" s="256">
        <f t="shared" si="25"/>
        <v>81.293333333333337</v>
      </c>
      <c r="O185" s="321">
        <v>100</v>
      </c>
      <c r="P185" s="257">
        <f t="shared" si="26"/>
        <v>0.8129333333333334</v>
      </c>
      <c r="Q185" s="280"/>
      <c r="R185" s="371"/>
      <c r="S185" s="254"/>
      <c r="T185" s="253">
        <f t="shared" si="27"/>
        <v>2.9406300000000005</v>
      </c>
      <c r="U185" s="281">
        <f>IF(VLOOKUP($G185,'KALK_grund__GR-_LOS_3'!$B$9:$C$19,1)=$G185,VLOOKUP($G185,'KALK_grund__GR-_LOS_3'!$B$9:$C$19,2),0)</f>
        <v>30</v>
      </c>
      <c r="V185" s="257">
        <f t="shared" si="28"/>
        <v>0.62533333333333341</v>
      </c>
      <c r="W185" s="258">
        <f t="shared" si="29"/>
        <v>9.3800000000000008</v>
      </c>
      <c r="X185" s="271" t="s">
        <v>867</v>
      </c>
      <c r="Y185" s="394"/>
    </row>
    <row r="186" spans="1:25" x14ac:dyDescent="0.2">
      <c r="A186" s="279"/>
      <c r="B186" s="183">
        <v>157</v>
      </c>
      <c r="C186" s="240" t="s">
        <v>354</v>
      </c>
      <c r="D186" s="325" t="s">
        <v>540</v>
      </c>
      <c r="E186" s="326" t="s">
        <v>288</v>
      </c>
      <c r="F186" s="327" t="s">
        <v>272</v>
      </c>
      <c r="G186" s="326" t="s">
        <v>179</v>
      </c>
      <c r="H186" s="328">
        <v>18.25</v>
      </c>
      <c r="I186" s="325" t="s">
        <v>57</v>
      </c>
      <c r="J186" s="325"/>
      <c r="K186" s="334"/>
      <c r="L186" s="335" t="s">
        <v>59</v>
      </c>
      <c r="M186" s="283">
        <f t="shared" si="24"/>
        <v>51.999999999999993</v>
      </c>
      <c r="N186" s="256">
        <f t="shared" si="25"/>
        <v>79.083333333333329</v>
      </c>
      <c r="O186" s="321">
        <v>100</v>
      </c>
      <c r="P186" s="257">
        <f t="shared" si="26"/>
        <v>0.79083333333333328</v>
      </c>
      <c r="Q186" s="280"/>
      <c r="R186" s="371"/>
      <c r="S186" s="254"/>
      <c r="T186" s="253">
        <f t="shared" si="27"/>
        <v>2.8606875</v>
      </c>
      <c r="U186" s="281">
        <f>IF(VLOOKUP($G186,'KALK_grund__GR-_LOS_3'!$B$9:$C$19,1)=$G186,VLOOKUP($G186,'KALK_grund__GR-_LOS_3'!$B$9:$C$19,2),0)</f>
        <v>30</v>
      </c>
      <c r="V186" s="257">
        <f t="shared" si="28"/>
        <v>0.60833333333333328</v>
      </c>
      <c r="W186" s="258">
        <f t="shared" si="29"/>
        <v>9.125</v>
      </c>
      <c r="X186" s="271" t="s">
        <v>867</v>
      </c>
      <c r="Y186" s="394"/>
    </row>
    <row r="187" spans="1:25" x14ac:dyDescent="0.2">
      <c r="A187" s="279"/>
      <c r="B187" s="183">
        <v>158</v>
      </c>
      <c r="C187" s="240" t="s">
        <v>354</v>
      </c>
      <c r="D187" s="325" t="s">
        <v>540</v>
      </c>
      <c r="E187" s="326" t="s">
        <v>287</v>
      </c>
      <c r="F187" s="327" t="s">
        <v>272</v>
      </c>
      <c r="G187" s="326" t="s">
        <v>179</v>
      </c>
      <c r="H187" s="328">
        <v>18.440000000000001</v>
      </c>
      <c r="I187" s="325" t="s">
        <v>57</v>
      </c>
      <c r="J187" s="325"/>
      <c r="K187" s="334"/>
      <c r="L187" s="335" t="s">
        <v>59</v>
      </c>
      <c r="M187" s="283">
        <f t="shared" si="24"/>
        <v>51.999999999999993</v>
      </c>
      <c r="N187" s="256">
        <f t="shared" si="25"/>
        <v>79.906666666666652</v>
      </c>
      <c r="O187" s="321">
        <v>100</v>
      </c>
      <c r="P187" s="257">
        <f t="shared" si="26"/>
        <v>0.79906666666666648</v>
      </c>
      <c r="Q187" s="280"/>
      <c r="R187" s="371"/>
      <c r="S187" s="254"/>
      <c r="T187" s="253">
        <f t="shared" si="27"/>
        <v>2.8904700000000001</v>
      </c>
      <c r="U187" s="281">
        <f>IF(VLOOKUP($G187,'KALK_grund__GR-_LOS_3'!$B$9:$C$19,1)=$G187,VLOOKUP($G187,'KALK_grund__GR-_LOS_3'!$B$9:$C$19,2),0)</f>
        <v>30</v>
      </c>
      <c r="V187" s="257">
        <f t="shared" si="28"/>
        <v>0.61466666666666669</v>
      </c>
      <c r="W187" s="258">
        <f t="shared" si="29"/>
        <v>9.2200000000000006</v>
      </c>
      <c r="X187" s="271" t="s">
        <v>867</v>
      </c>
      <c r="Y187" s="394"/>
    </row>
    <row r="188" spans="1:25" x14ac:dyDescent="0.2">
      <c r="A188" s="279"/>
      <c r="B188" s="183">
        <v>159</v>
      </c>
      <c r="C188" s="240" t="s">
        <v>354</v>
      </c>
      <c r="D188" s="325" t="s">
        <v>540</v>
      </c>
      <c r="E188" s="326" t="s">
        <v>330</v>
      </c>
      <c r="F188" s="327" t="s">
        <v>272</v>
      </c>
      <c r="G188" s="326" t="s">
        <v>179</v>
      </c>
      <c r="H188" s="328">
        <v>25.18</v>
      </c>
      <c r="I188" s="325" t="s">
        <v>57</v>
      </c>
      <c r="J188" s="325"/>
      <c r="K188" s="334"/>
      <c r="L188" s="335" t="s">
        <v>59</v>
      </c>
      <c r="M188" s="283">
        <f t="shared" si="24"/>
        <v>51.999999999999993</v>
      </c>
      <c r="N188" s="256">
        <f t="shared" si="25"/>
        <v>109.11333333333333</v>
      </c>
      <c r="O188" s="321">
        <v>100</v>
      </c>
      <c r="P188" s="257">
        <f t="shared" si="26"/>
        <v>1.0911333333333333</v>
      </c>
      <c r="Q188" s="280"/>
      <c r="R188" s="371"/>
      <c r="S188" s="254"/>
      <c r="T188" s="253">
        <f t="shared" si="27"/>
        <v>3.9469650000000005</v>
      </c>
      <c r="U188" s="281">
        <f>IF(VLOOKUP($G188,'KALK_grund__GR-_LOS_3'!$B$9:$C$19,1)=$G188,VLOOKUP($G188,'KALK_grund__GR-_LOS_3'!$B$9:$C$19,2),0)</f>
        <v>30</v>
      </c>
      <c r="V188" s="257">
        <f t="shared" si="28"/>
        <v>0.83933333333333338</v>
      </c>
      <c r="W188" s="258">
        <f t="shared" si="29"/>
        <v>12.59</v>
      </c>
      <c r="X188" s="271" t="s">
        <v>867</v>
      </c>
      <c r="Y188" s="394"/>
    </row>
    <row r="189" spans="1:25" x14ac:dyDescent="0.2">
      <c r="A189" s="279"/>
      <c r="B189" s="183">
        <v>160</v>
      </c>
      <c r="C189" s="240" t="s">
        <v>354</v>
      </c>
      <c r="D189" s="325" t="s">
        <v>540</v>
      </c>
      <c r="E189" s="326" t="s">
        <v>286</v>
      </c>
      <c r="F189" s="327" t="s">
        <v>272</v>
      </c>
      <c r="G189" s="326" t="s">
        <v>179</v>
      </c>
      <c r="H189" s="328">
        <v>18.75</v>
      </c>
      <c r="I189" s="325" t="s">
        <v>57</v>
      </c>
      <c r="J189" s="325"/>
      <c r="K189" s="334"/>
      <c r="L189" s="335" t="s">
        <v>59</v>
      </c>
      <c r="M189" s="283">
        <f t="shared" si="24"/>
        <v>51.999999999999993</v>
      </c>
      <c r="N189" s="256">
        <f t="shared" si="25"/>
        <v>81.249999999999986</v>
      </c>
      <c r="O189" s="321">
        <v>100</v>
      </c>
      <c r="P189" s="257">
        <f t="shared" si="26"/>
        <v>0.81249999999999989</v>
      </c>
      <c r="Q189" s="280"/>
      <c r="R189" s="371"/>
      <c r="S189" s="254"/>
      <c r="T189" s="253">
        <f t="shared" si="27"/>
        <v>2.9390625000000004</v>
      </c>
      <c r="U189" s="281">
        <f>IF(VLOOKUP($G189,'KALK_grund__GR-_LOS_3'!$B$9:$C$19,1)=$G189,VLOOKUP($G189,'KALK_grund__GR-_LOS_3'!$B$9:$C$19,2),0)</f>
        <v>30</v>
      </c>
      <c r="V189" s="257">
        <f t="shared" si="28"/>
        <v>0.625</v>
      </c>
      <c r="W189" s="258">
        <f t="shared" si="29"/>
        <v>9.375</v>
      </c>
      <c r="X189" s="271" t="s">
        <v>867</v>
      </c>
      <c r="Y189" s="394"/>
    </row>
    <row r="190" spans="1:25" x14ac:dyDescent="0.2">
      <c r="A190" s="279"/>
      <c r="B190" s="183">
        <v>161</v>
      </c>
      <c r="C190" s="240" t="s">
        <v>354</v>
      </c>
      <c r="D190" s="325" t="s">
        <v>540</v>
      </c>
      <c r="E190" s="326" t="s">
        <v>285</v>
      </c>
      <c r="F190" s="327" t="s">
        <v>272</v>
      </c>
      <c r="G190" s="326" t="s">
        <v>179</v>
      </c>
      <c r="H190" s="328">
        <v>18.670000000000002</v>
      </c>
      <c r="I190" s="325" t="s">
        <v>57</v>
      </c>
      <c r="J190" s="325"/>
      <c r="K190" s="334"/>
      <c r="L190" s="335" t="s">
        <v>59</v>
      </c>
      <c r="M190" s="283">
        <f t="shared" si="24"/>
        <v>51.999999999999993</v>
      </c>
      <c r="N190" s="256">
        <f t="shared" si="25"/>
        <v>80.903333333333322</v>
      </c>
      <c r="O190" s="321">
        <v>100</v>
      </c>
      <c r="P190" s="257">
        <f t="shared" si="26"/>
        <v>0.80903333333333327</v>
      </c>
      <c r="Q190" s="280"/>
      <c r="R190" s="371"/>
      <c r="S190" s="254"/>
      <c r="T190" s="253">
        <f t="shared" si="27"/>
        <v>2.9265225000000004</v>
      </c>
      <c r="U190" s="281">
        <f>IF(VLOOKUP($G190,'KALK_grund__GR-_LOS_3'!$B$9:$C$19,1)=$G190,VLOOKUP($G190,'KALK_grund__GR-_LOS_3'!$B$9:$C$19,2),0)</f>
        <v>30</v>
      </c>
      <c r="V190" s="257">
        <f t="shared" si="28"/>
        <v>0.6223333333333334</v>
      </c>
      <c r="W190" s="258">
        <f t="shared" si="29"/>
        <v>9.3350000000000009</v>
      </c>
      <c r="X190" s="271" t="s">
        <v>867</v>
      </c>
      <c r="Y190" s="394"/>
    </row>
    <row r="191" spans="1:25" x14ac:dyDescent="0.2">
      <c r="A191" s="279"/>
      <c r="B191" s="183">
        <v>162</v>
      </c>
      <c r="C191" s="240" t="s">
        <v>354</v>
      </c>
      <c r="D191" s="325" t="s">
        <v>540</v>
      </c>
      <c r="E191" s="326" t="s">
        <v>762</v>
      </c>
      <c r="F191" s="327" t="s">
        <v>272</v>
      </c>
      <c r="G191" s="326" t="s">
        <v>179</v>
      </c>
      <c r="H191" s="328">
        <v>12.18</v>
      </c>
      <c r="I191" s="325" t="s">
        <v>57</v>
      </c>
      <c r="J191" s="325"/>
      <c r="K191" s="334"/>
      <c r="L191" s="335" t="s">
        <v>59</v>
      </c>
      <c r="M191" s="283">
        <f t="shared" si="24"/>
        <v>51.999999999999993</v>
      </c>
      <c r="N191" s="256">
        <f t="shared" si="25"/>
        <v>52.779999999999994</v>
      </c>
      <c r="O191" s="321">
        <v>100</v>
      </c>
      <c r="P191" s="257">
        <f t="shared" si="26"/>
        <v>0.52779999999999994</v>
      </c>
      <c r="Q191" s="280"/>
      <c r="R191" s="371"/>
      <c r="S191" s="254"/>
      <c r="T191" s="253">
        <f t="shared" si="27"/>
        <v>1.9092149999999999</v>
      </c>
      <c r="U191" s="281">
        <f>IF(VLOOKUP($G191,'KALK_grund__GR-_LOS_3'!$B$9:$C$19,1)=$G191,VLOOKUP($G191,'KALK_grund__GR-_LOS_3'!$B$9:$C$19,2),0)</f>
        <v>30</v>
      </c>
      <c r="V191" s="257">
        <f t="shared" si="28"/>
        <v>0.40599999999999997</v>
      </c>
      <c r="W191" s="258">
        <f t="shared" si="29"/>
        <v>6.09</v>
      </c>
      <c r="X191" s="271" t="s">
        <v>867</v>
      </c>
      <c r="Y191" s="394"/>
    </row>
    <row r="192" spans="1:25" x14ac:dyDescent="0.2">
      <c r="A192" s="279"/>
      <c r="B192" s="183">
        <v>163</v>
      </c>
      <c r="C192" s="240" t="s">
        <v>354</v>
      </c>
      <c r="D192" s="325" t="s">
        <v>540</v>
      </c>
      <c r="E192" s="326" t="s">
        <v>763</v>
      </c>
      <c r="F192" s="327" t="s">
        <v>272</v>
      </c>
      <c r="G192" s="326" t="s">
        <v>179</v>
      </c>
      <c r="H192" s="328">
        <v>12.69</v>
      </c>
      <c r="I192" s="325" t="s">
        <v>57</v>
      </c>
      <c r="J192" s="325"/>
      <c r="K192" s="334"/>
      <c r="L192" s="335" t="s">
        <v>59</v>
      </c>
      <c r="M192" s="283">
        <f t="shared" si="24"/>
        <v>51.999999999999993</v>
      </c>
      <c r="N192" s="256">
        <f t="shared" si="25"/>
        <v>54.989999999999988</v>
      </c>
      <c r="O192" s="321">
        <v>100</v>
      </c>
      <c r="P192" s="257">
        <f t="shared" si="26"/>
        <v>0.54989999999999983</v>
      </c>
      <c r="Q192" s="280"/>
      <c r="R192" s="371"/>
      <c r="S192" s="254"/>
      <c r="T192" s="253">
        <f t="shared" si="27"/>
        <v>1.9891574999999999</v>
      </c>
      <c r="U192" s="281">
        <f>IF(VLOOKUP($G192,'KALK_grund__GR-_LOS_3'!$B$9:$C$19,1)=$G192,VLOOKUP($G192,'KALK_grund__GR-_LOS_3'!$B$9:$C$19,2),0)</f>
        <v>30</v>
      </c>
      <c r="V192" s="257">
        <f t="shared" si="28"/>
        <v>0.42299999999999999</v>
      </c>
      <c r="W192" s="258">
        <f t="shared" si="29"/>
        <v>6.3449999999999998</v>
      </c>
      <c r="X192" s="271" t="s">
        <v>867</v>
      </c>
      <c r="Y192" s="394"/>
    </row>
    <row r="193" spans="1:25" x14ac:dyDescent="0.2">
      <c r="A193" s="279"/>
      <c r="B193" s="183">
        <v>164</v>
      </c>
      <c r="C193" s="240" t="s">
        <v>354</v>
      </c>
      <c r="D193" s="325" t="s">
        <v>540</v>
      </c>
      <c r="E193" s="326" t="s">
        <v>283</v>
      </c>
      <c r="F193" s="327" t="s">
        <v>272</v>
      </c>
      <c r="G193" s="326" t="s">
        <v>179</v>
      </c>
      <c r="H193" s="328">
        <v>20.88</v>
      </c>
      <c r="I193" s="325" t="s">
        <v>57</v>
      </c>
      <c r="J193" s="325"/>
      <c r="K193" s="334"/>
      <c r="L193" s="335" t="s">
        <v>59</v>
      </c>
      <c r="M193" s="283">
        <f t="shared" si="24"/>
        <v>51.999999999999993</v>
      </c>
      <c r="N193" s="256">
        <f t="shared" si="25"/>
        <v>90.479999999999976</v>
      </c>
      <c r="O193" s="321">
        <v>100</v>
      </c>
      <c r="P193" s="257">
        <f t="shared" si="26"/>
        <v>0.90479999999999972</v>
      </c>
      <c r="Q193" s="280"/>
      <c r="R193" s="371"/>
      <c r="S193" s="254"/>
      <c r="T193" s="253">
        <f t="shared" si="27"/>
        <v>3.2729399999999997</v>
      </c>
      <c r="U193" s="281">
        <f>IF(VLOOKUP($G193,'KALK_grund__GR-_LOS_3'!$B$9:$C$19,1)=$G193,VLOOKUP($G193,'KALK_grund__GR-_LOS_3'!$B$9:$C$19,2),0)</f>
        <v>30</v>
      </c>
      <c r="V193" s="257">
        <f t="shared" si="28"/>
        <v>0.69599999999999995</v>
      </c>
      <c r="W193" s="258">
        <f t="shared" si="29"/>
        <v>10.44</v>
      </c>
      <c r="X193" s="271" t="s">
        <v>867</v>
      </c>
      <c r="Y193" s="394"/>
    </row>
    <row r="194" spans="1:25" x14ac:dyDescent="0.2">
      <c r="A194" s="279"/>
      <c r="B194" s="183">
        <v>165</v>
      </c>
      <c r="C194" s="240" t="s">
        <v>354</v>
      </c>
      <c r="D194" s="334" t="s">
        <v>850</v>
      </c>
      <c r="E194" s="326" t="s">
        <v>764</v>
      </c>
      <c r="F194" s="327" t="s">
        <v>243</v>
      </c>
      <c r="G194" s="326" t="s">
        <v>179</v>
      </c>
      <c r="H194" s="328">
        <v>15.39</v>
      </c>
      <c r="I194" s="325"/>
      <c r="J194" s="325"/>
      <c r="K194" s="334"/>
      <c r="L194" s="334" t="s">
        <v>57</v>
      </c>
      <c r="M194" s="283">
        <f t="shared" si="24"/>
        <v>1</v>
      </c>
      <c r="N194" s="256">
        <f t="shared" si="25"/>
        <v>1.2825</v>
      </c>
      <c r="O194" s="321">
        <v>100</v>
      </c>
      <c r="P194" s="257">
        <f t="shared" si="26"/>
        <v>1.2825E-2</v>
      </c>
      <c r="Q194" s="280"/>
      <c r="R194" s="371"/>
      <c r="S194" s="254"/>
      <c r="T194" s="253">
        <f t="shared" si="27"/>
        <v>2.4123825000000001</v>
      </c>
      <c r="U194" s="281">
        <f>IF(VLOOKUP($G194,'KALK_grund__GR-_LOS_3'!$B$9:$C$19,1)=$G194,VLOOKUP($G194,'KALK_grund__GR-_LOS_3'!$B$9:$C$19,2),0)</f>
        <v>30</v>
      </c>
      <c r="V194" s="257">
        <f t="shared" si="28"/>
        <v>0.51300000000000001</v>
      </c>
      <c r="W194" s="258">
        <f t="shared" si="29"/>
        <v>7.6950000000000003</v>
      </c>
      <c r="X194" s="271" t="s">
        <v>867</v>
      </c>
      <c r="Y194" s="394"/>
    </row>
    <row r="195" spans="1:25" x14ac:dyDescent="0.2">
      <c r="A195" s="279"/>
      <c r="B195" s="183">
        <v>166</v>
      </c>
      <c r="C195" s="240" t="s">
        <v>354</v>
      </c>
      <c r="D195" s="325" t="s">
        <v>540</v>
      </c>
      <c r="E195" s="326" t="s">
        <v>765</v>
      </c>
      <c r="F195" s="327" t="s">
        <v>272</v>
      </c>
      <c r="G195" s="326" t="s">
        <v>179</v>
      </c>
      <c r="H195" s="328">
        <v>29.85</v>
      </c>
      <c r="I195" s="325" t="s">
        <v>57</v>
      </c>
      <c r="J195" s="325"/>
      <c r="K195" s="334"/>
      <c r="L195" s="335" t="s">
        <v>59</v>
      </c>
      <c r="M195" s="283">
        <f t="shared" si="24"/>
        <v>51.999999999999993</v>
      </c>
      <c r="N195" s="256">
        <f t="shared" si="25"/>
        <v>129.35</v>
      </c>
      <c r="O195" s="321">
        <v>100</v>
      </c>
      <c r="P195" s="257">
        <f t="shared" si="26"/>
        <v>1.2934999999999999</v>
      </c>
      <c r="Q195" s="280"/>
      <c r="R195" s="371"/>
      <c r="S195" s="254"/>
      <c r="T195" s="253">
        <f t="shared" si="27"/>
        <v>4.6789874999999999</v>
      </c>
      <c r="U195" s="281">
        <f>IF(VLOOKUP($G195,'KALK_grund__GR-_LOS_3'!$B$9:$C$19,1)=$G195,VLOOKUP($G195,'KALK_grund__GR-_LOS_3'!$B$9:$C$19,2),0)</f>
        <v>30</v>
      </c>
      <c r="V195" s="257">
        <f t="shared" si="28"/>
        <v>0.995</v>
      </c>
      <c r="W195" s="258">
        <f t="shared" si="29"/>
        <v>14.925000000000001</v>
      </c>
      <c r="X195" s="271" t="s">
        <v>867</v>
      </c>
      <c r="Y195" s="394"/>
    </row>
    <row r="196" spans="1:25" x14ac:dyDescent="0.2">
      <c r="A196" s="279"/>
      <c r="B196" s="183">
        <v>167</v>
      </c>
      <c r="C196" s="240" t="s">
        <v>354</v>
      </c>
      <c r="D196" s="325" t="s">
        <v>540</v>
      </c>
      <c r="E196" s="326" t="s">
        <v>282</v>
      </c>
      <c r="F196" s="327" t="s">
        <v>272</v>
      </c>
      <c r="G196" s="326" t="s">
        <v>179</v>
      </c>
      <c r="H196" s="328">
        <v>26.01</v>
      </c>
      <c r="I196" s="325" t="s">
        <v>57</v>
      </c>
      <c r="J196" s="325"/>
      <c r="K196" s="334"/>
      <c r="L196" s="335" t="s">
        <v>59</v>
      </c>
      <c r="M196" s="283">
        <f t="shared" si="24"/>
        <v>51.999999999999993</v>
      </c>
      <c r="N196" s="256">
        <f t="shared" si="25"/>
        <v>112.71</v>
      </c>
      <c r="O196" s="321">
        <v>100</v>
      </c>
      <c r="P196" s="257">
        <f t="shared" si="26"/>
        <v>1.1271</v>
      </c>
      <c r="Q196" s="280"/>
      <c r="R196" s="371"/>
      <c r="S196" s="254"/>
      <c r="T196" s="253">
        <f t="shared" si="27"/>
        <v>4.0770675000000001</v>
      </c>
      <c r="U196" s="281">
        <f>IF(VLOOKUP($G196,'KALK_grund__GR-_LOS_3'!$B$9:$C$19,1)=$G196,VLOOKUP($G196,'KALK_grund__GR-_LOS_3'!$B$9:$C$19,2),0)</f>
        <v>30</v>
      </c>
      <c r="V196" s="257">
        <f t="shared" si="28"/>
        <v>0.8670000000000001</v>
      </c>
      <c r="W196" s="258">
        <f t="shared" si="29"/>
        <v>13.005000000000001</v>
      </c>
      <c r="X196" s="271" t="s">
        <v>867</v>
      </c>
      <c r="Y196" s="394"/>
    </row>
    <row r="197" spans="1:25" x14ac:dyDescent="0.2">
      <c r="A197" s="279"/>
      <c r="B197" s="183">
        <v>168</v>
      </c>
      <c r="C197" s="240" t="s">
        <v>354</v>
      </c>
      <c r="D197" s="325" t="s">
        <v>540</v>
      </c>
      <c r="E197" s="326" t="s">
        <v>281</v>
      </c>
      <c r="F197" s="327" t="s">
        <v>272</v>
      </c>
      <c r="G197" s="326" t="s">
        <v>179</v>
      </c>
      <c r="H197" s="328">
        <v>12.36</v>
      </c>
      <c r="I197" s="325" t="s">
        <v>57</v>
      </c>
      <c r="J197" s="325"/>
      <c r="K197" s="334"/>
      <c r="L197" s="335" t="s">
        <v>59</v>
      </c>
      <c r="M197" s="283">
        <f t="shared" si="24"/>
        <v>51.999999999999993</v>
      </c>
      <c r="N197" s="256">
        <f t="shared" si="25"/>
        <v>53.559999999999995</v>
      </c>
      <c r="O197" s="321">
        <v>100</v>
      </c>
      <c r="P197" s="257">
        <f t="shared" si="26"/>
        <v>0.53559999999999997</v>
      </c>
      <c r="Q197" s="280"/>
      <c r="R197" s="371"/>
      <c r="S197" s="254"/>
      <c r="T197" s="253">
        <f t="shared" si="27"/>
        <v>1.93743</v>
      </c>
      <c r="U197" s="281">
        <f>IF(VLOOKUP($G197,'KALK_grund__GR-_LOS_3'!$B$9:$C$19,1)=$G197,VLOOKUP($G197,'KALK_grund__GR-_LOS_3'!$B$9:$C$19,2),0)</f>
        <v>30</v>
      </c>
      <c r="V197" s="257">
        <f t="shared" si="28"/>
        <v>0.41199999999999998</v>
      </c>
      <c r="W197" s="258">
        <f t="shared" si="29"/>
        <v>6.18</v>
      </c>
      <c r="X197" s="271" t="s">
        <v>867</v>
      </c>
      <c r="Y197" s="394"/>
    </row>
    <row r="198" spans="1:25" x14ac:dyDescent="0.2">
      <c r="A198" s="279"/>
      <c r="B198" s="183">
        <v>169</v>
      </c>
      <c r="C198" s="240" t="s">
        <v>354</v>
      </c>
      <c r="D198" s="325" t="s">
        <v>540</v>
      </c>
      <c r="E198" s="326" t="s">
        <v>280</v>
      </c>
      <c r="F198" s="327" t="s">
        <v>272</v>
      </c>
      <c r="G198" s="326" t="s">
        <v>179</v>
      </c>
      <c r="H198" s="328">
        <v>31.68</v>
      </c>
      <c r="I198" s="325" t="s">
        <v>57</v>
      </c>
      <c r="J198" s="325"/>
      <c r="K198" s="334"/>
      <c r="L198" s="335" t="s">
        <v>59</v>
      </c>
      <c r="M198" s="283">
        <f t="shared" si="24"/>
        <v>51.999999999999993</v>
      </c>
      <c r="N198" s="256">
        <f t="shared" si="25"/>
        <v>137.27999999999997</v>
      </c>
      <c r="O198" s="321">
        <v>100</v>
      </c>
      <c r="P198" s="257">
        <f t="shared" si="26"/>
        <v>1.3727999999999998</v>
      </c>
      <c r="Q198" s="280"/>
      <c r="R198" s="371"/>
      <c r="S198" s="254"/>
      <c r="T198" s="253">
        <f t="shared" si="27"/>
        <v>4.96584</v>
      </c>
      <c r="U198" s="281">
        <f>IF(VLOOKUP($G198,'KALK_grund__GR-_LOS_3'!$B$9:$C$19,1)=$G198,VLOOKUP($G198,'KALK_grund__GR-_LOS_3'!$B$9:$C$19,2),0)</f>
        <v>30</v>
      </c>
      <c r="V198" s="257">
        <f t="shared" si="28"/>
        <v>1.056</v>
      </c>
      <c r="W198" s="258">
        <f t="shared" si="29"/>
        <v>15.84</v>
      </c>
      <c r="X198" s="271" t="s">
        <v>867</v>
      </c>
      <c r="Y198" s="394"/>
    </row>
    <row r="199" spans="1:25" x14ac:dyDescent="0.2">
      <c r="A199" s="279"/>
      <c r="B199" s="183">
        <v>170</v>
      </c>
      <c r="C199" s="240" t="s">
        <v>354</v>
      </c>
      <c r="D199" s="325" t="s">
        <v>540</v>
      </c>
      <c r="E199" s="326" t="s">
        <v>279</v>
      </c>
      <c r="F199" s="327" t="s">
        <v>272</v>
      </c>
      <c r="G199" s="326" t="s">
        <v>179</v>
      </c>
      <c r="H199" s="328">
        <v>20.21</v>
      </c>
      <c r="I199" s="325" t="s">
        <v>57</v>
      </c>
      <c r="J199" s="325"/>
      <c r="K199" s="334"/>
      <c r="L199" s="335" t="s">
        <v>59</v>
      </c>
      <c r="M199" s="283">
        <f t="shared" si="24"/>
        <v>51.999999999999993</v>
      </c>
      <c r="N199" s="256">
        <f t="shared" si="25"/>
        <v>87.576666666666654</v>
      </c>
      <c r="O199" s="321">
        <v>100</v>
      </c>
      <c r="P199" s="257">
        <f t="shared" si="26"/>
        <v>0.87576666666666658</v>
      </c>
      <c r="Q199" s="280"/>
      <c r="R199" s="371"/>
      <c r="S199" s="254"/>
      <c r="T199" s="253">
        <f t="shared" si="27"/>
        <v>3.1679175000000002</v>
      </c>
      <c r="U199" s="281">
        <f>IF(VLOOKUP($G199,'KALK_grund__GR-_LOS_3'!$B$9:$C$19,1)=$G199,VLOOKUP($G199,'KALK_grund__GR-_LOS_3'!$B$9:$C$19,2),0)</f>
        <v>30</v>
      </c>
      <c r="V199" s="257">
        <f t="shared" si="28"/>
        <v>0.67366666666666675</v>
      </c>
      <c r="W199" s="258">
        <f t="shared" si="29"/>
        <v>10.105</v>
      </c>
      <c r="X199" s="271" t="s">
        <v>867</v>
      </c>
      <c r="Y199" s="394"/>
    </row>
    <row r="200" spans="1:25" x14ac:dyDescent="0.2">
      <c r="A200" s="279"/>
      <c r="B200" s="183">
        <v>171</v>
      </c>
      <c r="C200" s="240" t="s">
        <v>354</v>
      </c>
      <c r="D200" s="325" t="s">
        <v>540</v>
      </c>
      <c r="E200" s="326" t="s">
        <v>278</v>
      </c>
      <c r="F200" s="327" t="s">
        <v>272</v>
      </c>
      <c r="G200" s="326" t="s">
        <v>179</v>
      </c>
      <c r="H200" s="328">
        <v>26.64</v>
      </c>
      <c r="I200" s="325" t="s">
        <v>57</v>
      </c>
      <c r="J200" s="325"/>
      <c r="K200" s="334"/>
      <c r="L200" s="335" t="s">
        <v>59</v>
      </c>
      <c r="M200" s="283">
        <f t="shared" si="24"/>
        <v>51.999999999999993</v>
      </c>
      <c r="N200" s="256">
        <f t="shared" si="25"/>
        <v>115.43999999999998</v>
      </c>
      <c r="O200" s="321">
        <v>100</v>
      </c>
      <c r="P200" s="257">
        <f t="shared" si="26"/>
        <v>1.1543999999999999</v>
      </c>
      <c r="Q200" s="280"/>
      <c r="R200" s="371"/>
      <c r="S200" s="254"/>
      <c r="T200" s="253">
        <f t="shared" si="27"/>
        <v>4.1758200000000008</v>
      </c>
      <c r="U200" s="281">
        <f>IF(VLOOKUP($G200,'KALK_grund__GR-_LOS_3'!$B$9:$C$19,1)=$G200,VLOOKUP($G200,'KALK_grund__GR-_LOS_3'!$B$9:$C$19,2),0)</f>
        <v>30</v>
      </c>
      <c r="V200" s="257">
        <f t="shared" si="28"/>
        <v>0.88800000000000001</v>
      </c>
      <c r="W200" s="258">
        <f t="shared" si="29"/>
        <v>13.32</v>
      </c>
      <c r="X200" s="271" t="s">
        <v>867</v>
      </c>
      <c r="Y200" s="394"/>
    </row>
    <row r="201" spans="1:25" x14ac:dyDescent="0.2">
      <c r="A201" s="279"/>
      <c r="B201" s="183">
        <v>172</v>
      </c>
      <c r="C201" s="240" t="s">
        <v>354</v>
      </c>
      <c r="D201" s="325" t="s">
        <v>540</v>
      </c>
      <c r="E201" s="326" t="s">
        <v>309</v>
      </c>
      <c r="F201" s="327" t="s">
        <v>272</v>
      </c>
      <c r="G201" s="326" t="s">
        <v>179</v>
      </c>
      <c r="H201" s="328">
        <v>22.68</v>
      </c>
      <c r="I201" s="325" t="s">
        <v>57</v>
      </c>
      <c r="J201" s="325"/>
      <c r="K201" s="334"/>
      <c r="L201" s="335" t="s">
        <v>59</v>
      </c>
      <c r="M201" s="283">
        <f t="shared" si="24"/>
        <v>51.999999999999993</v>
      </c>
      <c r="N201" s="256">
        <f t="shared" si="25"/>
        <v>98.279999999999987</v>
      </c>
      <c r="O201" s="321">
        <v>100</v>
      </c>
      <c r="P201" s="257">
        <f t="shared" si="26"/>
        <v>0.9827999999999999</v>
      </c>
      <c r="Q201" s="280"/>
      <c r="R201" s="371"/>
      <c r="S201" s="254"/>
      <c r="T201" s="253">
        <f t="shared" si="27"/>
        <v>3.5550900000000003</v>
      </c>
      <c r="U201" s="281">
        <f>IF(VLOOKUP($G201,'KALK_grund__GR-_LOS_3'!$B$9:$C$19,1)=$G201,VLOOKUP($G201,'KALK_grund__GR-_LOS_3'!$B$9:$C$19,2),0)</f>
        <v>30</v>
      </c>
      <c r="V201" s="257">
        <f t="shared" si="28"/>
        <v>0.75600000000000001</v>
      </c>
      <c r="W201" s="258">
        <f t="shared" si="29"/>
        <v>11.34</v>
      </c>
      <c r="X201" s="271" t="s">
        <v>867</v>
      </c>
      <c r="Y201" s="394"/>
    </row>
    <row r="202" spans="1:25" x14ac:dyDescent="0.2">
      <c r="A202" s="279"/>
      <c r="B202" s="183">
        <v>173</v>
      </c>
      <c r="C202" s="240" t="s">
        <v>354</v>
      </c>
      <c r="D202" s="325" t="s">
        <v>540</v>
      </c>
      <c r="E202" s="326" t="s">
        <v>308</v>
      </c>
      <c r="F202" s="327" t="s">
        <v>272</v>
      </c>
      <c r="G202" s="326" t="s">
        <v>179</v>
      </c>
      <c r="H202" s="328">
        <v>10.68</v>
      </c>
      <c r="I202" s="325" t="s">
        <v>57</v>
      </c>
      <c r="J202" s="325"/>
      <c r="K202" s="334"/>
      <c r="L202" s="335" t="s">
        <v>59</v>
      </c>
      <c r="M202" s="283">
        <f t="shared" si="24"/>
        <v>51.999999999999993</v>
      </c>
      <c r="N202" s="256">
        <f t="shared" si="25"/>
        <v>46.279999999999994</v>
      </c>
      <c r="O202" s="321">
        <v>100</v>
      </c>
      <c r="P202" s="257">
        <f t="shared" si="26"/>
        <v>0.46279999999999993</v>
      </c>
      <c r="Q202" s="280"/>
      <c r="R202" s="371"/>
      <c r="S202" s="254"/>
      <c r="T202" s="253">
        <f t="shared" si="27"/>
        <v>1.6740899999999999</v>
      </c>
      <c r="U202" s="281">
        <f>IF(VLOOKUP($G202,'KALK_grund__GR-_LOS_3'!$B$9:$C$19,1)=$G202,VLOOKUP($G202,'KALK_grund__GR-_LOS_3'!$B$9:$C$19,2),0)</f>
        <v>30</v>
      </c>
      <c r="V202" s="257">
        <f t="shared" si="28"/>
        <v>0.35599999999999998</v>
      </c>
      <c r="W202" s="258">
        <f t="shared" si="29"/>
        <v>5.34</v>
      </c>
      <c r="X202" s="271" t="s">
        <v>867</v>
      </c>
      <c r="Y202" s="394"/>
    </row>
    <row r="203" spans="1:25" x14ac:dyDescent="0.2">
      <c r="A203" s="279"/>
      <c r="B203" s="183">
        <v>174</v>
      </c>
      <c r="C203" s="240" t="s">
        <v>354</v>
      </c>
      <c r="D203" s="325" t="s">
        <v>540</v>
      </c>
      <c r="E203" s="326" t="s">
        <v>307</v>
      </c>
      <c r="F203" s="327" t="s">
        <v>272</v>
      </c>
      <c r="G203" s="326" t="s">
        <v>179</v>
      </c>
      <c r="H203" s="328">
        <v>18.850000000000001</v>
      </c>
      <c r="I203" s="325" t="s">
        <v>57</v>
      </c>
      <c r="J203" s="325"/>
      <c r="K203" s="334"/>
      <c r="L203" s="335" t="s">
        <v>59</v>
      </c>
      <c r="M203" s="283">
        <f t="shared" si="24"/>
        <v>51.999999999999993</v>
      </c>
      <c r="N203" s="256">
        <f t="shared" si="25"/>
        <v>81.683333333333323</v>
      </c>
      <c r="O203" s="321">
        <v>100</v>
      </c>
      <c r="P203" s="257">
        <f t="shared" si="26"/>
        <v>0.81683333333333319</v>
      </c>
      <c r="Q203" s="280"/>
      <c r="R203" s="371"/>
      <c r="S203" s="254"/>
      <c r="T203" s="253">
        <f t="shared" si="27"/>
        <v>2.9547375000000002</v>
      </c>
      <c r="U203" s="281">
        <f>IF(VLOOKUP($G203,'KALK_grund__GR-_LOS_3'!$B$9:$C$19,1)=$G203,VLOOKUP($G203,'KALK_grund__GR-_LOS_3'!$B$9:$C$19,2),0)</f>
        <v>30</v>
      </c>
      <c r="V203" s="257">
        <f t="shared" si="28"/>
        <v>0.62833333333333341</v>
      </c>
      <c r="W203" s="258">
        <f t="shared" si="29"/>
        <v>9.4250000000000007</v>
      </c>
      <c r="X203" s="271" t="s">
        <v>867</v>
      </c>
      <c r="Y203" s="394"/>
    </row>
    <row r="204" spans="1:25" x14ac:dyDescent="0.2">
      <c r="A204" s="279"/>
      <c r="B204" s="183">
        <v>175</v>
      </c>
      <c r="C204" s="240" t="s">
        <v>354</v>
      </c>
      <c r="D204" s="325" t="s">
        <v>540</v>
      </c>
      <c r="E204" s="326" t="s">
        <v>306</v>
      </c>
      <c r="F204" s="327" t="s">
        <v>272</v>
      </c>
      <c r="G204" s="326" t="s">
        <v>179</v>
      </c>
      <c r="H204" s="328">
        <v>20.149999999999999</v>
      </c>
      <c r="I204" s="325" t="s">
        <v>57</v>
      </c>
      <c r="J204" s="325"/>
      <c r="K204" s="334"/>
      <c r="L204" s="335" t="s">
        <v>59</v>
      </c>
      <c r="M204" s="283">
        <f t="shared" si="24"/>
        <v>51.999999999999993</v>
      </c>
      <c r="N204" s="256">
        <f t="shared" si="25"/>
        <v>87.316666666666649</v>
      </c>
      <c r="O204" s="321">
        <v>100</v>
      </c>
      <c r="P204" s="257">
        <f t="shared" si="26"/>
        <v>0.87316666666666654</v>
      </c>
      <c r="Q204" s="280"/>
      <c r="R204" s="371"/>
      <c r="S204" s="254"/>
      <c r="T204" s="253">
        <f t="shared" si="27"/>
        <v>3.1585125000000001</v>
      </c>
      <c r="U204" s="281">
        <f>IF(VLOOKUP($G204,'KALK_grund__GR-_LOS_3'!$B$9:$C$19,1)=$G204,VLOOKUP($G204,'KALK_grund__GR-_LOS_3'!$B$9:$C$19,2),0)</f>
        <v>30</v>
      </c>
      <c r="V204" s="257">
        <f t="shared" si="28"/>
        <v>0.67166666666666663</v>
      </c>
      <c r="W204" s="258">
        <f t="shared" si="29"/>
        <v>10.074999999999999</v>
      </c>
      <c r="X204" s="271" t="s">
        <v>867</v>
      </c>
      <c r="Y204" s="394"/>
    </row>
    <row r="205" spans="1:25" x14ac:dyDescent="0.2">
      <c r="A205" s="279"/>
      <c r="B205" s="183">
        <v>176</v>
      </c>
      <c r="C205" s="240" t="s">
        <v>354</v>
      </c>
      <c r="D205" s="325" t="s">
        <v>540</v>
      </c>
      <c r="E205" s="326" t="s">
        <v>296</v>
      </c>
      <c r="F205" s="327" t="s">
        <v>272</v>
      </c>
      <c r="G205" s="326" t="s">
        <v>179</v>
      </c>
      <c r="H205" s="328">
        <v>25.25</v>
      </c>
      <c r="I205" s="325" t="s">
        <v>57</v>
      </c>
      <c r="J205" s="325"/>
      <c r="K205" s="334"/>
      <c r="L205" s="335" t="s">
        <v>59</v>
      </c>
      <c r="M205" s="283">
        <f t="shared" si="24"/>
        <v>51.999999999999993</v>
      </c>
      <c r="N205" s="256">
        <f t="shared" si="25"/>
        <v>109.41666666666664</v>
      </c>
      <c r="O205" s="321">
        <v>100</v>
      </c>
      <c r="P205" s="257">
        <f t="shared" si="26"/>
        <v>1.0941666666666665</v>
      </c>
      <c r="Q205" s="280"/>
      <c r="R205" s="371"/>
      <c r="S205" s="254"/>
      <c r="T205" s="253">
        <f t="shared" si="27"/>
        <v>3.9579375000000003</v>
      </c>
      <c r="U205" s="281">
        <f>IF(VLOOKUP($G205,'KALK_grund__GR-_LOS_3'!$B$9:$C$19,1)=$G205,VLOOKUP($G205,'KALK_grund__GR-_LOS_3'!$B$9:$C$19,2),0)</f>
        <v>30</v>
      </c>
      <c r="V205" s="257">
        <f t="shared" si="28"/>
        <v>0.84166666666666667</v>
      </c>
      <c r="W205" s="258">
        <f t="shared" si="29"/>
        <v>12.625</v>
      </c>
      <c r="X205" s="271" t="s">
        <v>867</v>
      </c>
      <c r="Y205" s="394"/>
    </row>
    <row r="206" spans="1:25" x14ac:dyDescent="0.2">
      <c r="A206" s="279"/>
      <c r="B206" s="183">
        <v>177</v>
      </c>
      <c r="C206" s="240" t="s">
        <v>354</v>
      </c>
      <c r="D206" s="325" t="s">
        <v>540</v>
      </c>
      <c r="E206" s="326" t="s">
        <v>295</v>
      </c>
      <c r="F206" s="327" t="s">
        <v>272</v>
      </c>
      <c r="G206" s="326" t="s">
        <v>179</v>
      </c>
      <c r="H206" s="328">
        <v>25.15</v>
      </c>
      <c r="I206" s="325" t="s">
        <v>57</v>
      </c>
      <c r="J206" s="325"/>
      <c r="K206" s="334"/>
      <c r="L206" s="335" t="s">
        <v>59</v>
      </c>
      <c r="M206" s="283">
        <f t="shared" si="24"/>
        <v>51.999999999999993</v>
      </c>
      <c r="N206" s="256">
        <f t="shared" si="25"/>
        <v>108.98333333333331</v>
      </c>
      <c r="O206" s="321">
        <v>100</v>
      </c>
      <c r="P206" s="257">
        <f t="shared" si="26"/>
        <v>1.089833333333333</v>
      </c>
      <c r="Q206" s="280"/>
      <c r="R206" s="371"/>
      <c r="S206" s="254"/>
      <c r="T206" s="253">
        <f t="shared" si="27"/>
        <v>3.9422625</v>
      </c>
      <c r="U206" s="281">
        <f>IF(VLOOKUP($G206,'KALK_grund__GR-_LOS_3'!$B$9:$C$19,1)=$G206,VLOOKUP($G206,'KALK_grund__GR-_LOS_3'!$B$9:$C$19,2),0)</f>
        <v>30</v>
      </c>
      <c r="V206" s="257">
        <f t="shared" si="28"/>
        <v>0.83833333333333326</v>
      </c>
      <c r="W206" s="258">
        <f t="shared" si="29"/>
        <v>12.574999999999999</v>
      </c>
      <c r="X206" s="271" t="s">
        <v>867</v>
      </c>
      <c r="Y206" s="394"/>
    </row>
    <row r="207" spans="1:25" x14ac:dyDescent="0.2">
      <c r="A207" s="279"/>
      <c r="B207" s="183">
        <v>178</v>
      </c>
      <c r="C207" s="240" t="s">
        <v>354</v>
      </c>
      <c r="D207" s="325" t="s">
        <v>540</v>
      </c>
      <c r="E207" s="326" t="s">
        <v>294</v>
      </c>
      <c r="F207" s="327" t="s">
        <v>272</v>
      </c>
      <c r="G207" s="326" t="s">
        <v>179</v>
      </c>
      <c r="H207" s="328">
        <v>19.72</v>
      </c>
      <c r="I207" s="325" t="s">
        <v>57</v>
      </c>
      <c r="J207" s="325"/>
      <c r="K207" s="334"/>
      <c r="L207" s="335" t="s">
        <v>59</v>
      </c>
      <c r="M207" s="283">
        <f t="shared" si="24"/>
        <v>51.999999999999993</v>
      </c>
      <c r="N207" s="256">
        <f t="shared" si="25"/>
        <v>85.453333333333319</v>
      </c>
      <c r="O207" s="321">
        <v>100</v>
      </c>
      <c r="P207" s="257">
        <f t="shared" si="26"/>
        <v>0.85453333333333314</v>
      </c>
      <c r="Q207" s="280"/>
      <c r="R207" s="371"/>
      <c r="S207" s="254"/>
      <c r="T207" s="253">
        <f t="shared" si="27"/>
        <v>3.09111</v>
      </c>
      <c r="U207" s="281">
        <f>IF(VLOOKUP($G207,'KALK_grund__GR-_LOS_3'!$B$9:$C$19,1)=$G207,VLOOKUP($G207,'KALK_grund__GR-_LOS_3'!$B$9:$C$19,2),0)</f>
        <v>30</v>
      </c>
      <c r="V207" s="257">
        <f t="shared" si="28"/>
        <v>0.65733333333333333</v>
      </c>
      <c r="W207" s="258">
        <f t="shared" si="29"/>
        <v>9.86</v>
      </c>
      <c r="X207" s="271" t="s">
        <v>867</v>
      </c>
      <c r="Y207" s="394"/>
    </row>
    <row r="208" spans="1:25" x14ac:dyDescent="0.2">
      <c r="A208" s="279"/>
      <c r="B208" s="183">
        <v>179</v>
      </c>
      <c r="C208" s="240" t="s">
        <v>354</v>
      </c>
      <c r="D208" s="334" t="s">
        <v>841</v>
      </c>
      <c r="E208" s="326" t="s">
        <v>506</v>
      </c>
      <c r="F208" s="327" t="s">
        <v>329</v>
      </c>
      <c r="G208" s="326" t="s">
        <v>179</v>
      </c>
      <c r="H208" s="328">
        <v>32.130000000000003</v>
      </c>
      <c r="I208" s="325" t="s">
        <v>57</v>
      </c>
      <c r="J208" s="325"/>
      <c r="K208" s="334"/>
      <c r="L208" s="335" t="s">
        <v>59</v>
      </c>
      <c r="M208" s="283">
        <f t="shared" si="24"/>
        <v>51.999999999999993</v>
      </c>
      <c r="N208" s="256">
        <f t="shared" si="25"/>
        <v>139.22999999999999</v>
      </c>
      <c r="O208" s="321">
        <v>100</v>
      </c>
      <c r="P208" s="257">
        <f t="shared" si="26"/>
        <v>1.3922999999999999</v>
      </c>
      <c r="Q208" s="280"/>
      <c r="R208" s="371"/>
      <c r="S208" s="254"/>
      <c r="T208" s="253">
        <f t="shared" si="27"/>
        <v>5.0363775000000004</v>
      </c>
      <c r="U208" s="281">
        <f>IF(VLOOKUP($G208,'KALK_grund__GR-_LOS_3'!$B$9:$C$19,1)=$G208,VLOOKUP($G208,'KALK_grund__GR-_LOS_3'!$B$9:$C$19,2),0)</f>
        <v>30</v>
      </c>
      <c r="V208" s="257">
        <f t="shared" si="28"/>
        <v>1.0710000000000002</v>
      </c>
      <c r="W208" s="258">
        <f t="shared" si="29"/>
        <v>16.065000000000001</v>
      </c>
      <c r="X208" s="271" t="s">
        <v>867</v>
      </c>
      <c r="Y208" s="394"/>
    </row>
    <row r="209" spans="1:25" x14ac:dyDescent="0.2">
      <c r="A209" s="279"/>
      <c r="B209" s="183">
        <v>180</v>
      </c>
      <c r="C209" s="240" t="s">
        <v>354</v>
      </c>
      <c r="D209" s="325" t="s">
        <v>540</v>
      </c>
      <c r="E209" s="326" t="s">
        <v>766</v>
      </c>
      <c r="F209" s="327" t="s">
        <v>272</v>
      </c>
      <c r="G209" s="326" t="s">
        <v>179</v>
      </c>
      <c r="H209" s="328">
        <v>32.36</v>
      </c>
      <c r="I209" s="325" t="s">
        <v>57</v>
      </c>
      <c r="J209" s="325"/>
      <c r="K209" s="334"/>
      <c r="L209" s="335" t="s">
        <v>59</v>
      </c>
      <c r="M209" s="283">
        <f t="shared" si="24"/>
        <v>51.999999999999993</v>
      </c>
      <c r="N209" s="256">
        <f t="shared" si="25"/>
        <v>140.22666666666666</v>
      </c>
      <c r="O209" s="321">
        <v>100</v>
      </c>
      <c r="P209" s="257">
        <f t="shared" si="26"/>
        <v>1.4022666666666666</v>
      </c>
      <c r="Q209" s="280"/>
      <c r="R209" s="371"/>
      <c r="S209" s="254"/>
      <c r="T209" s="253">
        <f t="shared" si="27"/>
        <v>5.0724299999999998</v>
      </c>
      <c r="U209" s="281">
        <f>IF(VLOOKUP($G209,'KALK_grund__GR-_LOS_3'!$B$9:$C$19,1)=$G209,VLOOKUP($G209,'KALK_grund__GR-_LOS_3'!$B$9:$C$19,2),0)</f>
        <v>30</v>
      </c>
      <c r="V209" s="257">
        <f t="shared" si="28"/>
        <v>1.0786666666666667</v>
      </c>
      <c r="W209" s="258">
        <f t="shared" si="29"/>
        <v>16.18</v>
      </c>
      <c r="X209" s="271" t="s">
        <v>867</v>
      </c>
      <c r="Y209" s="394"/>
    </row>
    <row r="210" spans="1:25" x14ac:dyDescent="0.2">
      <c r="A210" s="279"/>
      <c r="B210" s="183">
        <v>181</v>
      </c>
      <c r="C210" s="240" t="s">
        <v>354</v>
      </c>
      <c r="D210" s="334" t="s">
        <v>841</v>
      </c>
      <c r="E210" s="326" t="s">
        <v>511</v>
      </c>
      <c r="F210" s="327" t="s">
        <v>329</v>
      </c>
      <c r="G210" s="326" t="s">
        <v>179</v>
      </c>
      <c r="H210" s="328">
        <v>33.909999999999997</v>
      </c>
      <c r="I210" s="325" t="s">
        <v>57</v>
      </c>
      <c r="J210" s="325"/>
      <c r="K210" s="334"/>
      <c r="L210" s="335" t="s">
        <v>59</v>
      </c>
      <c r="M210" s="283">
        <f t="shared" si="24"/>
        <v>51.999999999999993</v>
      </c>
      <c r="N210" s="256">
        <f t="shared" si="25"/>
        <v>146.9433333333333</v>
      </c>
      <c r="O210" s="321">
        <v>100</v>
      </c>
      <c r="P210" s="257">
        <f t="shared" si="26"/>
        <v>1.4694333333333329</v>
      </c>
      <c r="Q210" s="280"/>
      <c r="R210" s="371"/>
      <c r="S210" s="254"/>
      <c r="T210" s="253">
        <f t="shared" si="27"/>
        <v>5.3153924999999997</v>
      </c>
      <c r="U210" s="281">
        <f>IF(VLOOKUP($G210,'KALK_grund__GR-_LOS_3'!$B$9:$C$19,1)=$G210,VLOOKUP($G210,'KALK_grund__GR-_LOS_3'!$B$9:$C$19,2),0)</f>
        <v>30</v>
      </c>
      <c r="V210" s="257">
        <f t="shared" si="28"/>
        <v>1.1303333333333332</v>
      </c>
      <c r="W210" s="258">
        <f t="shared" si="29"/>
        <v>16.954999999999998</v>
      </c>
      <c r="X210" s="271" t="s">
        <v>867</v>
      </c>
      <c r="Y210" s="394"/>
    </row>
    <row r="211" spans="1:25" x14ac:dyDescent="0.2">
      <c r="A211" s="279"/>
      <c r="B211" s="183">
        <v>182</v>
      </c>
      <c r="C211" s="240" t="s">
        <v>354</v>
      </c>
      <c r="D211" s="334" t="s">
        <v>850</v>
      </c>
      <c r="E211" s="326" t="s">
        <v>767</v>
      </c>
      <c r="F211" s="327" t="s">
        <v>362</v>
      </c>
      <c r="G211" s="326" t="s">
        <v>179</v>
      </c>
      <c r="H211" s="328">
        <v>26.17</v>
      </c>
      <c r="I211" s="325"/>
      <c r="J211" s="325"/>
      <c r="K211" s="334"/>
      <c r="L211" s="334" t="s">
        <v>57</v>
      </c>
      <c r="M211" s="283">
        <f t="shared" si="24"/>
        <v>1</v>
      </c>
      <c r="N211" s="256">
        <f t="shared" si="25"/>
        <v>2.1808333333333336</v>
      </c>
      <c r="O211" s="321">
        <v>100</v>
      </c>
      <c r="P211" s="257">
        <f t="shared" si="26"/>
        <v>2.1808333333333336E-2</v>
      </c>
      <c r="Q211" s="280"/>
      <c r="R211" s="371"/>
      <c r="S211" s="254"/>
      <c r="T211" s="253">
        <f t="shared" si="27"/>
        <v>4.1021475000000009</v>
      </c>
      <c r="U211" s="281">
        <f>IF(VLOOKUP($G211,'KALK_grund__GR-_LOS_3'!$B$9:$C$19,1)=$G211,VLOOKUP($G211,'KALK_grund__GR-_LOS_3'!$B$9:$C$19,2),0)</f>
        <v>30</v>
      </c>
      <c r="V211" s="257">
        <f t="shared" si="28"/>
        <v>0.8723333333333334</v>
      </c>
      <c r="W211" s="258">
        <f t="shared" si="29"/>
        <v>13.085000000000001</v>
      </c>
      <c r="X211" s="271" t="s">
        <v>867</v>
      </c>
      <c r="Y211" s="394"/>
    </row>
    <row r="212" spans="1:25" x14ac:dyDescent="0.2">
      <c r="A212" s="279"/>
      <c r="B212" s="183">
        <v>183</v>
      </c>
      <c r="C212" s="240" t="s">
        <v>354</v>
      </c>
      <c r="D212" s="325" t="s">
        <v>540</v>
      </c>
      <c r="E212" s="326" t="s">
        <v>768</v>
      </c>
      <c r="F212" s="327" t="s">
        <v>272</v>
      </c>
      <c r="G212" s="326" t="s">
        <v>179</v>
      </c>
      <c r="H212" s="328">
        <v>18.809999999999999</v>
      </c>
      <c r="I212" s="325" t="s">
        <v>57</v>
      </c>
      <c r="J212" s="325"/>
      <c r="K212" s="334"/>
      <c r="L212" s="335" t="s">
        <v>59</v>
      </c>
      <c r="M212" s="283">
        <f t="shared" si="24"/>
        <v>51.999999999999993</v>
      </c>
      <c r="N212" s="256">
        <f t="shared" si="25"/>
        <v>81.509999999999977</v>
      </c>
      <c r="O212" s="321">
        <v>100</v>
      </c>
      <c r="P212" s="257">
        <f t="shared" si="26"/>
        <v>0.81509999999999971</v>
      </c>
      <c r="Q212" s="280"/>
      <c r="R212" s="371"/>
      <c r="S212" s="254"/>
      <c r="T212" s="253">
        <f t="shared" si="27"/>
        <v>2.9484675</v>
      </c>
      <c r="U212" s="281">
        <f>IF(VLOOKUP($G212,'KALK_grund__GR-_LOS_3'!$B$9:$C$19,1)=$G212,VLOOKUP($G212,'KALK_grund__GR-_LOS_3'!$B$9:$C$19,2),0)</f>
        <v>30</v>
      </c>
      <c r="V212" s="257">
        <f t="shared" si="28"/>
        <v>0.627</v>
      </c>
      <c r="W212" s="258">
        <f t="shared" si="29"/>
        <v>9.4049999999999994</v>
      </c>
      <c r="X212" s="271" t="s">
        <v>867</v>
      </c>
      <c r="Y212" s="394"/>
    </row>
    <row r="213" spans="1:25" x14ac:dyDescent="0.2">
      <c r="A213" s="279"/>
      <c r="B213" s="183">
        <v>184</v>
      </c>
      <c r="C213" s="240" t="s">
        <v>354</v>
      </c>
      <c r="D213" s="325" t="s">
        <v>540</v>
      </c>
      <c r="E213" s="326" t="s">
        <v>769</v>
      </c>
      <c r="F213" s="327" t="s">
        <v>272</v>
      </c>
      <c r="G213" s="326" t="s">
        <v>179</v>
      </c>
      <c r="H213" s="328">
        <v>25.27</v>
      </c>
      <c r="I213" s="325" t="s">
        <v>57</v>
      </c>
      <c r="J213" s="325"/>
      <c r="K213" s="334"/>
      <c r="L213" s="335" t="s">
        <v>59</v>
      </c>
      <c r="M213" s="283">
        <f t="shared" si="24"/>
        <v>51.999999999999993</v>
      </c>
      <c r="N213" s="256">
        <f t="shared" si="25"/>
        <v>109.50333333333332</v>
      </c>
      <c r="O213" s="321">
        <v>100</v>
      </c>
      <c r="P213" s="257">
        <f t="shared" si="26"/>
        <v>1.0950333333333331</v>
      </c>
      <c r="Q213" s="280"/>
      <c r="R213" s="371"/>
      <c r="S213" s="254"/>
      <c r="T213" s="253">
        <f t="shared" si="27"/>
        <v>3.9610724999999998</v>
      </c>
      <c r="U213" s="281">
        <f>IF(VLOOKUP($G213,'KALK_grund__GR-_LOS_3'!$B$9:$C$19,1)=$G213,VLOOKUP($G213,'KALK_grund__GR-_LOS_3'!$B$9:$C$19,2),0)</f>
        <v>30</v>
      </c>
      <c r="V213" s="257">
        <f t="shared" si="28"/>
        <v>0.84233333333333327</v>
      </c>
      <c r="W213" s="258">
        <f t="shared" si="29"/>
        <v>12.635</v>
      </c>
      <c r="X213" s="271" t="s">
        <v>867</v>
      </c>
      <c r="Y213" s="394"/>
    </row>
    <row r="214" spans="1:25" x14ac:dyDescent="0.2">
      <c r="A214" s="279"/>
      <c r="B214" s="183">
        <v>185</v>
      </c>
      <c r="C214" s="240" t="s">
        <v>354</v>
      </c>
      <c r="D214" s="325" t="s">
        <v>540</v>
      </c>
      <c r="E214" s="326" t="s">
        <v>770</v>
      </c>
      <c r="F214" s="327" t="s">
        <v>272</v>
      </c>
      <c r="G214" s="326" t="s">
        <v>179</v>
      </c>
      <c r="H214" s="328">
        <v>18.8</v>
      </c>
      <c r="I214" s="325" t="s">
        <v>57</v>
      </c>
      <c r="J214" s="325"/>
      <c r="K214" s="334"/>
      <c r="L214" s="335" t="s">
        <v>59</v>
      </c>
      <c r="M214" s="283">
        <f t="shared" si="24"/>
        <v>51.999999999999993</v>
      </c>
      <c r="N214" s="256">
        <f t="shared" si="25"/>
        <v>81.466666666666654</v>
      </c>
      <c r="O214" s="321">
        <v>100</v>
      </c>
      <c r="P214" s="257">
        <f t="shared" si="26"/>
        <v>0.81466666666666654</v>
      </c>
      <c r="Q214" s="280"/>
      <c r="R214" s="371"/>
      <c r="S214" s="254"/>
      <c r="T214" s="253">
        <f t="shared" si="27"/>
        <v>2.9469000000000003</v>
      </c>
      <c r="U214" s="281">
        <f>IF(VLOOKUP($G214,'KALK_grund__GR-_LOS_3'!$B$9:$C$19,1)=$G214,VLOOKUP($G214,'KALK_grund__GR-_LOS_3'!$B$9:$C$19,2),0)</f>
        <v>30</v>
      </c>
      <c r="V214" s="257">
        <f t="shared" si="28"/>
        <v>0.62666666666666671</v>
      </c>
      <c r="W214" s="258">
        <f t="shared" si="29"/>
        <v>9.4</v>
      </c>
      <c r="X214" s="271" t="s">
        <v>867</v>
      </c>
      <c r="Y214" s="394"/>
    </row>
    <row r="215" spans="1:25" x14ac:dyDescent="0.2">
      <c r="A215" s="279"/>
      <c r="B215" s="183">
        <v>186</v>
      </c>
      <c r="C215" s="240" t="s">
        <v>354</v>
      </c>
      <c r="D215" s="325" t="s">
        <v>540</v>
      </c>
      <c r="E215" s="326" t="s">
        <v>771</v>
      </c>
      <c r="F215" s="327" t="s">
        <v>272</v>
      </c>
      <c r="G215" s="326" t="s">
        <v>179</v>
      </c>
      <c r="H215" s="328">
        <v>15.13</v>
      </c>
      <c r="I215" s="325" t="s">
        <v>57</v>
      </c>
      <c r="J215" s="325"/>
      <c r="K215" s="334"/>
      <c r="L215" s="335" t="s">
        <v>59</v>
      </c>
      <c r="M215" s="283">
        <f t="shared" si="24"/>
        <v>51.999999999999993</v>
      </c>
      <c r="N215" s="256">
        <f t="shared" si="25"/>
        <v>65.563333333333318</v>
      </c>
      <c r="O215" s="321">
        <v>100</v>
      </c>
      <c r="P215" s="257">
        <f t="shared" si="26"/>
        <v>0.65563333333333318</v>
      </c>
      <c r="Q215" s="280"/>
      <c r="R215" s="371"/>
      <c r="S215" s="254"/>
      <c r="T215" s="253">
        <f t="shared" si="27"/>
        <v>2.3716275000000002</v>
      </c>
      <c r="U215" s="281">
        <f>IF(VLOOKUP($G215,'KALK_grund__GR-_LOS_3'!$B$9:$C$19,1)=$G215,VLOOKUP($G215,'KALK_grund__GR-_LOS_3'!$B$9:$C$19,2),0)</f>
        <v>30</v>
      </c>
      <c r="V215" s="257">
        <f t="shared" si="28"/>
        <v>0.50433333333333341</v>
      </c>
      <c r="W215" s="258">
        <f t="shared" si="29"/>
        <v>7.5650000000000013</v>
      </c>
      <c r="X215" s="271" t="s">
        <v>867</v>
      </c>
      <c r="Y215" s="394"/>
    </row>
    <row r="216" spans="1:25" x14ac:dyDescent="0.2">
      <c r="A216" s="279"/>
      <c r="B216" s="183">
        <v>187</v>
      </c>
      <c r="C216" s="240" t="s">
        <v>354</v>
      </c>
      <c r="D216" s="325" t="s">
        <v>540</v>
      </c>
      <c r="E216" s="326" t="s">
        <v>772</v>
      </c>
      <c r="F216" s="327" t="s">
        <v>272</v>
      </c>
      <c r="G216" s="326" t="s">
        <v>179</v>
      </c>
      <c r="H216" s="328">
        <v>25.7</v>
      </c>
      <c r="I216" s="325" t="s">
        <v>57</v>
      </c>
      <c r="J216" s="325"/>
      <c r="K216" s="334"/>
      <c r="L216" s="335" t="s">
        <v>59</v>
      </c>
      <c r="M216" s="283">
        <f t="shared" si="24"/>
        <v>51.999999999999993</v>
      </c>
      <c r="N216" s="256">
        <f t="shared" si="25"/>
        <v>111.36666666666666</v>
      </c>
      <c r="O216" s="321">
        <v>100</v>
      </c>
      <c r="P216" s="257">
        <f t="shared" si="26"/>
        <v>1.1136666666666666</v>
      </c>
      <c r="Q216" s="280"/>
      <c r="R216" s="371"/>
      <c r="S216" s="254"/>
      <c r="T216" s="253">
        <f t="shared" si="27"/>
        <v>4.0284750000000003</v>
      </c>
      <c r="U216" s="281">
        <f>IF(VLOOKUP($G216,'KALK_grund__GR-_LOS_3'!$B$9:$C$19,1)=$G216,VLOOKUP($G216,'KALK_grund__GR-_LOS_3'!$B$9:$C$19,2),0)</f>
        <v>30</v>
      </c>
      <c r="V216" s="257">
        <f t="shared" si="28"/>
        <v>0.85666666666666669</v>
      </c>
      <c r="W216" s="258">
        <f t="shared" si="29"/>
        <v>12.85</v>
      </c>
      <c r="X216" s="271" t="s">
        <v>867</v>
      </c>
      <c r="Y216" s="394"/>
    </row>
    <row r="217" spans="1:25" x14ac:dyDescent="0.2">
      <c r="A217" s="279"/>
      <c r="B217" s="183">
        <v>188</v>
      </c>
      <c r="C217" s="240" t="s">
        <v>354</v>
      </c>
      <c r="D217" s="325" t="s">
        <v>540</v>
      </c>
      <c r="E217" s="326" t="s">
        <v>773</v>
      </c>
      <c r="F217" s="327" t="s">
        <v>272</v>
      </c>
      <c r="G217" s="326" t="s">
        <v>179</v>
      </c>
      <c r="H217" s="328">
        <v>45.99</v>
      </c>
      <c r="I217" s="325" t="s">
        <v>57</v>
      </c>
      <c r="J217" s="325"/>
      <c r="K217" s="325"/>
      <c r="L217" s="335" t="s">
        <v>59</v>
      </c>
      <c r="M217" s="283">
        <f t="shared" si="24"/>
        <v>51.999999999999993</v>
      </c>
      <c r="N217" s="256">
        <f t="shared" si="25"/>
        <v>199.28999999999996</v>
      </c>
      <c r="O217" s="321">
        <v>100</v>
      </c>
      <c r="P217" s="257">
        <f t="shared" si="26"/>
        <v>1.9928999999999997</v>
      </c>
      <c r="Q217" s="280"/>
      <c r="R217" s="371"/>
      <c r="S217" s="254"/>
      <c r="T217" s="253">
        <f t="shared" si="27"/>
        <v>7.2089325000000004</v>
      </c>
      <c r="U217" s="281">
        <f>IF(VLOOKUP($G217,'KALK_grund__GR-_LOS_3'!$B$9:$C$19,1)=$G217,VLOOKUP($G217,'KALK_grund__GR-_LOS_3'!$B$9:$C$19,2),0)</f>
        <v>30</v>
      </c>
      <c r="V217" s="257">
        <f t="shared" si="28"/>
        <v>1.5330000000000001</v>
      </c>
      <c r="W217" s="258">
        <f t="shared" si="29"/>
        <v>22.995000000000001</v>
      </c>
      <c r="X217" s="271" t="s">
        <v>867</v>
      </c>
      <c r="Y217" s="394"/>
    </row>
    <row r="218" spans="1:25" x14ac:dyDescent="0.2">
      <c r="A218" s="279"/>
      <c r="B218" s="183">
        <v>189</v>
      </c>
      <c r="C218" s="240" t="s">
        <v>354</v>
      </c>
      <c r="D218" s="325" t="s">
        <v>540</v>
      </c>
      <c r="E218" s="326" t="s">
        <v>774</v>
      </c>
      <c r="F218" s="327" t="s">
        <v>272</v>
      </c>
      <c r="G218" s="326" t="s">
        <v>179</v>
      </c>
      <c r="H218" s="328">
        <v>20.29</v>
      </c>
      <c r="I218" s="325" t="s">
        <v>57</v>
      </c>
      <c r="J218" s="325"/>
      <c r="K218" s="325"/>
      <c r="L218" s="335" t="s">
        <v>59</v>
      </c>
      <c r="M218" s="283">
        <f t="shared" si="24"/>
        <v>51.999999999999993</v>
      </c>
      <c r="N218" s="256">
        <f t="shared" si="25"/>
        <v>87.923333333333304</v>
      </c>
      <c r="O218" s="321">
        <v>100</v>
      </c>
      <c r="P218" s="257">
        <f t="shared" si="26"/>
        <v>0.87923333333333309</v>
      </c>
      <c r="Q218" s="280"/>
      <c r="R218" s="371"/>
      <c r="S218" s="254"/>
      <c r="T218" s="253">
        <f t="shared" si="27"/>
        <v>3.1804575000000002</v>
      </c>
      <c r="U218" s="281">
        <f>IF(VLOOKUP($G218,'KALK_grund__GR-_LOS_3'!$B$9:$C$19,1)=$G218,VLOOKUP($G218,'KALK_grund__GR-_LOS_3'!$B$9:$C$19,2),0)</f>
        <v>30</v>
      </c>
      <c r="V218" s="257">
        <f t="shared" si="28"/>
        <v>0.67633333333333334</v>
      </c>
      <c r="W218" s="258">
        <f t="shared" si="29"/>
        <v>10.145</v>
      </c>
      <c r="X218" s="271" t="s">
        <v>867</v>
      </c>
      <c r="Y218" s="394"/>
    </row>
    <row r="219" spans="1:25" x14ac:dyDescent="0.2">
      <c r="A219" s="279"/>
      <c r="B219" s="183">
        <v>190</v>
      </c>
      <c r="C219" s="240" t="s">
        <v>354</v>
      </c>
      <c r="D219" s="325" t="s">
        <v>540</v>
      </c>
      <c r="E219" s="326" t="s">
        <v>775</v>
      </c>
      <c r="F219" s="327" t="s">
        <v>272</v>
      </c>
      <c r="G219" s="326" t="s">
        <v>179</v>
      </c>
      <c r="H219" s="328">
        <v>18.72</v>
      </c>
      <c r="I219" s="325" t="s">
        <v>57</v>
      </c>
      <c r="J219" s="325"/>
      <c r="K219" s="325"/>
      <c r="L219" s="335" t="s">
        <v>59</v>
      </c>
      <c r="M219" s="283">
        <f t="shared" si="24"/>
        <v>51.999999999999993</v>
      </c>
      <c r="N219" s="256">
        <f t="shared" si="25"/>
        <v>81.11999999999999</v>
      </c>
      <c r="O219" s="321">
        <v>100</v>
      </c>
      <c r="P219" s="257">
        <f t="shared" si="26"/>
        <v>0.81119999999999992</v>
      </c>
      <c r="Q219" s="280"/>
      <c r="R219" s="371"/>
      <c r="S219" s="254"/>
      <c r="T219" s="253">
        <f t="shared" si="27"/>
        <v>2.9343599999999999</v>
      </c>
      <c r="U219" s="281">
        <f>IF(VLOOKUP($G219,'KALK_grund__GR-_LOS_3'!$B$9:$C$19,1)=$G219,VLOOKUP($G219,'KALK_grund__GR-_LOS_3'!$B$9:$C$19,2),0)</f>
        <v>30</v>
      </c>
      <c r="V219" s="257">
        <f t="shared" si="28"/>
        <v>0.624</v>
      </c>
      <c r="W219" s="258">
        <f t="shared" si="29"/>
        <v>9.36</v>
      </c>
      <c r="X219" s="271" t="s">
        <v>867</v>
      </c>
      <c r="Y219" s="394"/>
    </row>
    <row r="220" spans="1:25" x14ac:dyDescent="0.2">
      <c r="A220" s="279"/>
      <c r="B220" s="183">
        <v>191</v>
      </c>
      <c r="C220" s="240" t="s">
        <v>354</v>
      </c>
      <c r="D220" s="325" t="s">
        <v>540</v>
      </c>
      <c r="E220" s="326" t="s">
        <v>776</v>
      </c>
      <c r="F220" s="327" t="s">
        <v>272</v>
      </c>
      <c r="G220" s="326" t="s">
        <v>179</v>
      </c>
      <c r="H220" s="328">
        <v>25.36</v>
      </c>
      <c r="I220" s="325" t="s">
        <v>57</v>
      </c>
      <c r="J220" s="325"/>
      <c r="K220" s="325"/>
      <c r="L220" s="335" t="s">
        <v>59</v>
      </c>
      <c r="M220" s="283">
        <f t="shared" si="24"/>
        <v>51.999999999999993</v>
      </c>
      <c r="N220" s="256">
        <f t="shared" si="25"/>
        <v>109.89333333333332</v>
      </c>
      <c r="O220" s="321">
        <v>100</v>
      </c>
      <c r="P220" s="257">
        <f t="shared" si="26"/>
        <v>1.0989333333333331</v>
      </c>
      <c r="Q220" s="280"/>
      <c r="R220" s="371"/>
      <c r="S220" s="254"/>
      <c r="T220" s="253">
        <f t="shared" si="27"/>
        <v>3.9751799999999999</v>
      </c>
      <c r="U220" s="281">
        <f>IF(VLOOKUP($G220,'KALK_grund__GR-_LOS_3'!$B$9:$C$19,1)=$G220,VLOOKUP($G220,'KALK_grund__GR-_LOS_3'!$B$9:$C$19,2),0)</f>
        <v>30</v>
      </c>
      <c r="V220" s="257">
        <f t="shared" si="28"/>
        <v>0.84533333333333327</v>
      </c>
      <c r="W220" s="258">
        <f t="shared" si="29"/>
        <v>12.68</v>
      </c>
      <c r="X220" s="271" t="s">
        <v>867</v>
      </c>
      <c r="Y220" s="394"/>
    </row>
    <row r="221" spans="1:25" x14ac:dyDescent="0.2">
      <c r="A221" s="279"/>
      <c r="B221" s="183">
        <v>192</v>
      </c>
      <c r="C221" s="240" t="s">
        <v>354</v>
      </c>
      <c r="D221" s="325" t="s">
        <v>540</v>
      </c>
      <c r="E221" s="326" t="s">
        <v>777</v>
      </c>
      <c r="F221" s="327" t="s">
        <v>272</v>
      </c>
      <c r="G221" s="326" t="s">
        <v>179</v>
      </c>
      <c r="H221" s="328">
        <v>25.22</v>
      </c>
      <c r="I221" s="325" t="s">
        <v>57</v>
      </c>
      <c r="J221" s="325"/>
      <c r="K221" s="325"/>
      <c r="L221" s="335" t="s">
        <v>59</v>
      </c>
      <c r="M221" s="283">
        <f t="shared" si="24"/>
        <v>51.999999999999993</v>
      </c>
      <c r="N221" s="256">
        <f t="shared" si="25"/>
        <v>109.28666666666665</v>
      </c>
      <c r="O221" s="321">
        <v>100</v>
      </c>
      <c r="P221" s="257">
        <f t="shared" si="26"/>
        <v>1.0928666666666664</v>
      </c>
      <c r="Q221" s="280"/>
      <c r="R221" s="371"/>
      <c r="S221" s="254"/>
      <c r="T221" s="253">
        <f t="shared" si="27"/>
        <v>3.9532349999999998</v>
      </c>
      <c r="U221" s="281">
        <f>IF(VLOOKUP($G221,'KALK_grund__GR-_LOS_3'!$B$9:$C$19,1)=$G221,VLOOKUP($G221,'KALK_grund__GR-_LOS_3'!$B$9:$C$19,2),0)</f>
        <v>30</v>
      </c>
      <c r="V221" s="257">
        <f t="shared" si="28"/>
        <v>0.84066666666666667</v>
      </c>
      <c r="W221" s="258">
        <f t="shared" si="29"/>
        <v>12.61</v>
      </c>
      <c r="X221" s="271" t="s">
        <v>867</v>
      </c>
      <c r="Y221" s="394"/>
    </row>
    <row r="222" spans="1:25" x14ac:dyDescent="0.2">
      <c r="A222" s="279"/>
      <c r="B222" s="183">
        <v>193</v>
      </c>
      <c r="C222" s="240" t="s">
        <v>354</v>
      </c>
      <c r="D222" s="325" t="s">
        <v>540</v>
      </c>
      <c r="E222" s="326" t="s">
        <v>778</v>
      </c>
      <c r="F222" s="327" t="s">
        <v>272</v>
      </c>
      <c r="G222" s="326" t="s">
        <v>179</v>
      </c>
      <c r="H222" s="328">
        <v>19.600000000000001</v>
      </c>
      <c r="I222" s="325" t="s">
        <v>57</v>
      </c>
      <c r="J222" s="325"/>
      <c r="K222" s="325"/>
      <c r="L222" s="335" t="s">
        <v>59</v>
      </c>
      <c r="M222" s="283">
        <f t="shared" si="24"/>
        <v>51.999999999999993</v>
      </c>
      <c r="N222" s="256">
        <f t="shared" si="25"/>
        <v>84.933333333333323</v>
      </c>
      <c r="O222" s="321">
        <v>100</v>
      </c>
      <c r="P222" s="257">
        <f t="shared" si="26"/>
        <v>0.84933333333333327</v>
      </c>
      <c r="Q222" s="280"/>
      <c r="R222" s="371"/>
      <c r="S222" s="254"/>
      <c r="T222" s="253">
        <f t="shared" si="27"/>
        <v>3.0723000000000003</v>
      </c>
      <c r="U222" s="281">
        <f>IF(VLOOKUP($G222,'KALK_grund__GR-_LOS_3'!$B$9:$C$19,1)=$G222,VLOOKUP($G222,'KALK_grund__GR-_LOS_3'!$B$9:$C$19,2),0)</f>
        <v>30</v>
      </c>
      <c r="V222" s="257">
        <f t="shared" si="28"/>
        <v>0.65333333333333343</v>
      </c>
      <c r="W222" s="258">
        <f t="shared" si="29"/>
        <v>9.8000000000000007</v>
      </c>
      <c r="X222" s="271" t="s">
        <v>867</v>
      </c>
      <c r="Y222" s="394"/>
    </row>
    <row r="223" spans="1:25" x14ac:dyDescent="0.2">
      <c r="A223" s="279"/>
      <c r="B223" s="183">
        <v>194</v>
      </c>
      <c r="C223" s="240" t="s">
        <v>354</v>
      </c>
      <c r="D223" s="334" t="s">
        <v>576</v>
      </c>
      <c r="E223" s="326" t="s">
        <v>779</v>
      </c>
      <c r="F223" s="327" t="s">
        <v>780</v>
      </c>
      <c r="G223" s="326" t="s">
        <v>179</v>
      </c>
      <c r="H223" s="328">
        <v>5.48</v>
      </c>
      <c r="I223" s="325" t="s">
        <v>57</v>
      </c>
      <c r="J223" s="325"/>
      <c r="K223" s="325"/>
      <c r="L223" s="335" t="s">
        <v>59</v>
      </c>
      <c r="M223" s="283">
        <f t="shared" ref="M223:M286" si="30">(I223*$M$9*12)+(K223*12)+L223</f>
        <v>51.999999999999993</v>
      </c>
      <c r="N223" s="256">
        <f t="shared" ref="N223:N286" si="31">(H223*M223)/12</f>
        <v>23.746666666666666</v>
      </c>
      <c r="O223" s="321">
        <v>100</v>
      </c>
      <c r="P223" s="257">
        <f t="shared" ref="P223:P286" si="32">N223/O223</f>
        <v>0.23746666666666666</v>
      </c>
      <c r="Q223" s="280"/>
      <c r="R223" s="371"/>
      <c r="S223" s="254"/>
      <c r="T223" s="253">
        <f t="shared" ref="T223:T286" si="33">H223/O223*$O$7</f>
        <v>0.85899000000000003</v>
      </c>
      <c r="U223" s="281">
        <f>IF(VLOOKUP($G223,'KALK_grund__GR-_LOS_3'!$B$9:$C$19,1)=$G223,VLOOKUP($G223,'KALK_grund__GR-_LOS_3'!$B$9:$C$19,2),0)</f>
        <v>30</v>
      </c>
      <c r="V223" s="257">
        <f t="shared" ref="V223:V286" si="34">H223/U223</f>
        <v>0.18266666666666667</v>
      </c>
      <c r="W223" s="258">
        <f t="shared" ref="W223:W286" si="35">V223*$W$7</f>
        <v>2.74</v>
      </c>
      <c r="X223" s="271" t="s">
        <v>867</v>
      </c>
      <c r="Y223" s="394"/>
    </row>
    <row r="224" spans="1:25" x14ac:dyDescent="0.2">
      <c r="A224" s="279"/>
      <c r="B224" s="183">
        <v>195</v>
      </c>
      <c r="C224" s="240" t="s">
        <v>354</v>
      </c>
      <c r="D224" s="325" t="s">
        <v>540</v>
      </c>
      <c r="E224" s="326" t="s">
        <v>781</v>
      </c>
      <c r="F224" s="327" t="s">
        <v>272</v>
      </c>
      <c r="G224" s="326" t="s">
        <v>179</v>
      </c>
      <c r="H224" s="328">
        <v>8.67</v>
      </c>
      <c r="I224" s="325" t="s">
        <v>57</v>
      </c>
      <c r="J224" s="325"/>
      <c r="K224" s="325"/>
      <c r="L224" s="335" t="s">
        <v>59</v>
      </c>
      <c r="M224" s="283">
        <f t="shared" si="30"/>
        <v>51.999999999999993</v>
      </c>
      <c r="N224" s="256">
        <f t="shared" si="31"/>
        <v>37.569999999999993</v>
      </c>
      <c r="O224" s="321">
        <v>100</v>
      </c>
      <c r="P224" s="257">
        <f t="shared" si="32"/>
        <v>0.37569999999999992</v>
      </c>
      <c r="Q224" s="280"/>
      <c r="R224" s="371"/>
      <c r="S224" s="254"/>
      <c r="T224" s="253">
        <f t="shared" si="33"/>
        <v>1.3590225</v>
      </c>
      <c r="U224" s="281">
        <f>IF(VLOOKUP($G224,'KALK_grund__GR-_LOS_3'!$B$9:$C$19,1)=$G224,VLOOKUP($G224,'KALK_grund__GR-_LOS_3'!$B$9:$C$19,2),0)</f>
        <v>30</v>
      </c>
      <c r="V224" s="257">
        <f t="shared" si="34"/>
        <v>0.28899999999999998</v>
      </c>
      <c r="W224" s="258">
        <f t="shared" si="35"/>
        <v>4.335</v>
      </c>
      <c r="X224" s="271" t="s">
        <v>867</v>
      </c>
      <c r="Y224" s="394"/>
    </row>
    <row r="225" spans="1:25" x14ac:dyDescent="0.2">
      <c r="A225" s="279"/>
      <c r="B225" s="183">
        <v>196</v>
      </c>
      <c r="C225" s="240" t="s">
        <v>354</v>
      </c>
      <c r="D225" s="325" t="s">
        <v>540</v>
      </c>
      <c r="E225" s="326" t="s">
        <v>782</v>
      </c>
      <c r="F225" s="327" t="s">
        <v>272</v>
      </c>
      <c r="G225" s="326" t="s">
        <v>179</v>
      </c>
      <c r="H225" s="328">
        <v>30.04</v>
      </c>
      <c r="I225" s="325" t="s">
        <v>57</v>
      </c>
      <c r="J225" s="325"/>
      <c r="K225" s="325"/>
      <c r="L225" s="335" t="s">
        <v>59</v>
      </c>
      <c r="M225" s="283">
        <f t="shared" si="30"/>
        <v>51.999999999999993</v>
      </c>
      <c r="N225" s="256">
        <f t="shared" si="31"/>
        <v>130.17333333333332</v>
      </c>
      <c r="O225" s="321">
        <v>100</v>
      </c>
      <c r="P225" s="257">
        <f t="shared" si="32"/>
        <v>1.3017333333333332</v>
      </c>
      <c r="Q225" s="280"/>
      <c r="R225" s="371"/>
      <c r="S225" s="254"/>
      <c r="T225" s="253">
        <f t="shared" si="33"/>
        <v>4.7087700000000003</v>
      </c>
      <c r="U225" s="281">
        <f>IF(VLOOKUP($G225,'KALK_grund__GR-_LOS_3'!$B$9:$C$19,1)=$G225,VLOOKUP($G225,'KALK_grund__GR-_LOS_3'!$B$9:$C$19,2),0)</f>
        <v>30</v>
      </c>
      <c r="V225" s="257">
        <f t="shared" si="34"/>
        <v>1.0013333333333334</v>
      </c>
      <c r="W225" s="258">
        <f t="shared" si="35"/>
        <v>15.020000000000001</v>
      </c>
      <c r="X225" s="271" t="s">
        <v>867</v>
      </c>
      <c r="Y225" s="394"/>
    </row>
    <row r="226" spans="1:25" x14ac:dyDescent="0.2">
      <c r="A226" s="279"/>
      <c r="B226" s="183">
        <v>197</v>
      </c>
      <c r="C226" s="240" t="s">
        <v>354</v>
      </c>
      <c r="D226" s="325" t="s">
        <v>540</v>
      </c>
      <c r="E226" s="326" t="s">
        <v>783</v>
      </c>
      <c r="F226" s="327" t="s">
        <v>272</v>
      </c>
      <c r="G226" s="326" t="s">
        <v>179</v>
      </c>
      <c r="H226" s="328">
        <v>21.59</v>
      </c>
      <c r="I226" s="325" t="s">
        <v>57</v>
      </c>
      <c r="J226" s="325"/>
      <c r="K226" s="325"/>
      <c r="L226" s="335" t="s">
        <v>59</v>
      </c>
      <c r="M226" s="283">
        <f t="shared" si="30"/>
        <v>51.999999999999993</v>
      </c>
      <c r="N226" s="256">
        <f t="shared" si="31"/>
        <v>93.556666666666658</v>
      </c>
      <c r="O226" s="321">
        <v>100</v>
      </c>
      <c r="P226" s="257">
        <f t="shared" si="32"/>
        <v>0.93556666666666655</v>
      </c>
      <c r="Q226" s="280"/>
      <c r="R226" s="371"/>
      <c r="S226" s="254"/>
      <c r="T226" s="253">
        <f t="shared" si="33"/>
        <v>3.3842325000000004</v>
      </c>
      <c r="U226" s="281">
        <f>IF(VLOOKUP($G226,'KALK_grund__GR-_LOS_3'!$B$9:$C$19,1)=$G226,VLOOKUP($G226,'KALK_grund__GR-_LOS_3'!$B$9:$C$19,2),0)</f>
        <v>30</v>
      </c>
      <c r="V226" s="257">
        <f t="shared" si="34"/>
        <v>0.71966666666666668</v>
      </c>
      <c r="W226" s="258">
        <f t="shared" si="35"/>
        <v>10.795</v>
      </c>
      <c r="X226" s="271" t="s">
        <v>867</v>
      </c>
      <c r="Y226" s="394"/>
    </row>
    <row r="227" spans="1:25" x14ac:dyDescent="0.2">
      <c r="A227" s="279"/>
      <c r="B227" s="183">
        <v>198</v>
      </c>
      <c r="C227" s="240" t="s">
        <v>354</v>
      </c>
      <c r="D227" s="325" t="s">
        <v>540</v>
      </c>
      <c r="E227" s="326" t="s">
        <v>784</v>
      </c>
      <c r="F227" s="327" t="s">
        <v>272</v>
      </c>
      <c r="G227" s="326" t="s">
        <v>179</v>
      </c>
      <c r="H227" s="328">
        <v>18.75</v>
      </c>
      <c r="I227" s="325" t="s">
        <v>57</v>
      </c>
      <c r="J227" s="325"/>
      <c r="K227" s="325"/>
      <c r="L227" s="335" t="s">
        <v>59</v>
      </c>
      <c r="M227" s="283">
        <f t="shared" si="30"/>
        <v>51.999999999999993</v>
      </c>
      <c r="N227" s="256">
        <f t="shared" si="31"/>
        <v>81.249999999999986</v>
      </c>
      <c r="O227" s="321">
        <v>100</v>
      </c>
      <c r="P227" s="257">
        <f t="shared" si="32"/>
        <v>0.81249999999999989</v>
      </c>
      <c r="Q227" s="280"/>
      <c r="R227" s="371"/>
      <c r="S227" s="254"/>
      <c r="T227" s="253">
        <f t="shared" si="33"/>
        <v>2.9390625000000004</v>
      </c>
      <c r="U227" s="281">
        <f>IF(VLOOKUP($G227,'KALK_grund__GR-_LOS_3'!$B$9:$C$19,1)=$G227,VLOOKUP($G227,'KALK_grund__GR-_LOS_3'!$B$9:$C$19,2),0)</f>
        <v>30</v>
      </c>
      <c r="V227" s="257">
        <f t="shared" si="34"/>
        <v>0.625</v>
      </c>
      <c r="W227" s="258">
        <f t="shared" si="35"/>
        <v>9.375</v>
      </c>
      <c r="X227" s="271" t="s">
        <v>867</v>
      </c>
      <c r="Y227" s="394"/>
    </row>
    <row r="228" spans="1:25" x14ac:dyDescent="0.2">
      <c r="A228" s="279"/>
      <c r="B228" s="183">
        <v>199</v>
      </c>
      <c r="C228" s="240" t="s">
        <v>354</v>
      </c>
      <c r="D228" s="325" t="s">
        <v>540</v>
      </c>
      <c r="E228" s="326" t="s">
        <v>785</v>
      </c>
      <c r="F228" s="327" t="s">
        <v>272</v>
      </c>
      <c r="G228" s="326" t="s">
        <v>179</v>
      </c>
      <c r="H228" s="328">
        <v>25.32</v>
      </c>
      <c r="I228" s="325" t="s">
        <v>57</v>
      </c>
      <c r="J228" s="325"/>
      <c r="K228" s="325"/>
      <c r="L228" s="335" t="s">
        <v>59</v>
      </c>
      <c r="M228" s="283">
        <f t="shared" si="30"/>
        <v>51.999999999999993</v>
      </c>
      <c r="N228" s="256">
        <f t="shared" si="31"/>
        <v>109.71999999999998</v>
      </c>
      <c r="O228" s="321">
        <v>100</v>
      </c>
      <c r="P228" s="257">
        <f t="shared" si="32"/>
        <v>1.0972</v>
      </c>
      <c r="Q228" s="280"/>
      <c r="R228" s="371"/>
      <c r="S228" s="254"/>
      <c r="T228" s="253">
        <f t="shared" si="33"/>
        <v>3.9689099999999997</v>
      </c>
      <c r="U228" s="281">
        <f>IF(VLOOKUP($G228,'KALK_grund__GR-_LOS_3'!$B$9:$C$19,1)=$G228,VLOOKUP($G228,'KALK_grund__GR-_LOS_3'!$B$9:$C$19,2),0)</f>
        <v>30</v>
      </c>
      <c r="V228" s="257">
        <f t="shared" si="34"/>
        <v>0.84399999999999997</v>
      </c>
      <c r="W228" s="258">
        <f t="shared" si="35"/>
        <v>12.66</v>
      </c>
      <c r="X228" s="271" t="s">
        <v>867</v>
      </c>
      <c r="Y228" s="394"/>
    </row>
    <row r="229" spans="1:25" x14ac:dyDescent="0.2">
      <c r="A229" s="279"/>
      <c r="B229" s="183">
        <v>200</v>
      </c>
      <c r="C229" s="240" t="s">
        <v>354</v>
      </c>
      <c r="D229" s="325" t="s">
        <v>540</v>
      </c>
      <c r="E229" s="326" t="s">
        <v>786</v>
      </c>
      <c r="F229" s="327" t="s">
        <v>272</v>
      </c>
      <c r="G229" s="326" t="s">
        <v>179</v>
      </c>
      <c r="H229" s="328">
        <v>31.65</v>
      </c>
      <c r="I229" s="325" t="s">
        <v>57</v>
      </c>
      <c r="J229" s="325"/>
      <c r="K229" s="325"/>
      <c r="L229" s="335" t="s">
        <v>59</v>
      </c>
      <c r="M229" s="283">
        <f t="shared" si="30"/>
        <v>51.999999999999993</v>
      </c>
      <c r="N229" s="256">
        <f t="shared" si="31"/>
        <v>137.14999999999998</v>
      </c>
      <c r="O229" s="321">
        <v>100</v>
      </c>
      <c r="P229" s="257">
        <f t="shared" si="32"/>
        <v>1.3714999999999997</v>
      </c>
      <c r="Q229" s="280"/>
      <c r="R229" s="371"/>
      <c r="S229" s="254"/>
      <c r="T229" s="253">
        <f t="shared" si="33"/>
        <v>4.9611375000000004</v>
      </c>
      <c r="U229" s="281">
        <f>IF(VLOOKUP($G229,'KALK_grund__GR-_LOS_3'!$B$9:$C$19,1)=$G229,VLOOKUP($G229,'KALK_grund__GR-_LOS_3'!$B$9:$C$19,2),0)</f>
        <v>30</v>
      </c>
      <c r="V229" s="257">
        <f t="shared" si="34"/>
        <v>1.0549999999999999</v>
      </c>
      <c r="W229" s="258">
        <f t="shared" si="35"/>
        <v>15.824999999999999</v>
      </c>
      <c r="X229" s="271" t="s">
        <v>867</v>
      </c>
      <c r="Y229" s="394"/>
    </row>
    <row r="230" spans="1:25" x14ac:dyDescent="0.2">
      <c r="A230" s="279"/>
      <c r="B230" s="183">
        <v>201</v>
      </c>
      <c r="C230" s="240" t="s">
        <v>354</v>
      </c>
      <c r="D230" s="325" t="s">
        <v>540</v>
      </c>
      <c r="E230" s="326" t="s">
        <v>787</v>
      </c>
      <c r="F230" s="327" t="s">
        <v>272</v>
      </c>
      <c r="G230" s="326" t="s">
        <v>179</v>
      </c>
      <c r="H230" s="328">
        <v>18.420000000000002</v>
      </c>
      <c r="I230" s="325" t="s">
        <v>57</v>
      </c>
      <c r="J230" s="325"/>
      <c r="K230" s="325"/>
      <c r="L230" s="335" t="s">
        <v>59</v>
      </c>
      <c r="M230" s="283">
        <f t="shared" si="30"/>
        <v>51.999999999999993</v>
      </c>
      <c r="N230" s="256">
        <f t="shared" si="31"/>
        <v>79.819999999999993</v>
      </c>
      <c r="O230" s="321">
        <v>100</v>
      </c>
      <c r="P230" s="257">
        <f t="shared" si="32"/>
        <v>0.79819999999999991</v>
      </c>
      <c r="Q230" s="280"/>
      <c r="R230" s="371"/>
      <c r="S230" s="254"/>
      <c r="T230" s="253">
        <f t="shared" si="33"/>
        <v>2.8873350000000007</v>
      </c>
      <c r="U230" s="281">
        <f>IF(VLOOKUP($G230,'KALK_grund__GR-_LOS_3'!$B$9:$C$19,1)=$G230,VLOOKUP($G230,'KALK_grund__GR-_LOS_3'!$B$9:$C$19,2),0)</f>
        <v>30</v>
      </c>
      <c r="V230" s="257">
        <f t="shared" si="34"/>
        <v>0.6140000000000001</v>
      </c>
      <c r="W230" s="258">
        <f t="shared" si="35"/>
        <v>9.2100000000000009</v>
      </c>
      <c r="X230" s="271" t="s">
        <v>867</v>
      </c>
      <c r="Y230" s="394"/>
    </row>
    <row r="231" spans="1:25" x14ac:dyDescent="0.2">
      <c r="A231" s="279"/>
      <c r="B231" s="183">
        <v>202</v>
      </c>
      <c r="C231" s="240" t="s">
        <v>354</v>
      </c>
      <c r="D231" s="325" t="s">
        <v>540</v>
      </c>
      <c r="E231" s="326" t="s">
        <v>788</v>
      </c>
      <c r="F231" s="327" t="s">
        <v>272</v>
      </c>
      <c r="G231" s="326" t="s">
        <v>179</v>
      </c>
      <c r="H231" s="328">
        <v>24.75</v>
      </c>
      <c r="I231" s="325" t="s">
        <v>57</v>
      </c>
      <c r="J231" s="325"/>
      <c r="K231" s="325"/>
      <c r="L231" s="335" t="s">
        <v>59</v>
      </c>
      <c r="M231" s="283">
        <f t="shared" si="30"/>
        <v>51.999999999999993</v>
      </c>
      <c r="N231" s="256">
        <f t="shared" si="31"/>
        <v>107.24999999999999</v>
      </c>
      <c r="O231" s="321">
        <v>100</v>
      </c>
      <c r="P231" s="257">
        <f t="shared" si="32"/>
        <v>1.0724999999999998</v>
      </c>
      <c r="Q231" s="280"/>
      <c r="R231" s="371"/>
      <c r="S231" s="254"/>
      <c r="T231" s="253">
        <f t="shared" si="33"/>
        <v>3.8795625</v>
      </c>
      <c r="U231" s="281">
        <f>IF(VLOOKUP($G231,'KALK_grund__GR-_LOS_3'!$B$9:$C$19,1)=$G231,VLOOKUP($G231,'KALK_grund__GR-_LOS_3'!$B$9:$C$19,2),0)</f>
        <v>30</v>
      </c>
      <c r="V231" s="257">
        <f t="shared" si="34"/>
        <v>0.82499999999999996</v>
      </c>
      <c r="W231" s="258">
        <f t="shared" si="35"/>
        <v>12.375</v>
      </c>
      <c r="X231" s="271" t="s">
        <v>867</v>
      </c>
      <c r="Y231" s="394"/>
    </row>
    <row r="232" spans="1:25" x14ac:dyDescent="0.2">
      <c r="A232" s="279"/>
      <c r="B232" s="183">
        <v>203</v>
      </c>
      <c r="C232" s="240" t="s">
        <v>354</v>
      </c>
      <c r="D232" s="325" t="s">
        <v>540</v>
      </c>
      <c r="E232" s="326" t="s">
        <v>789</v>
      </c>
      <c r="F232" s="327" t="s">
        <v>272</v>
      </c>
      <c r="G232" s="326" t="s">
        <v>179</v>
      </c>
      <c r="H232" s="328">
        <v>25.26</v>
      </c>
      <c r="I232" s="325" t="s">
        <v>57</v>
      </c>
      <c r="J232" s="325"/>
      <c r="K232" s="325"/>
      <c r="L232" s="335" t="s">
        <v>59</v>
      </c>
      <c r="M232" s="283">
        <f t="shared" si="30"/>
        <v>51.999999999999993</v>
      </c>
      <c r="N232" s="256">
        <f t="shared" si="31"/>
        <v>109.46</v>
      </c>
      <c r="O232" s="321">
        <v>100</v>
      </c>
      <c r="P232" s="257">
        <f t="shared" si="32"/>
        <v>1.0946</v>
      </c>
      <c r="Q232" s="280"/>
      <c r="R232" s="371"/>
      <c r="S232" s="254"/>
      <c r="T232" s="253">
        <f t="shared" si="33"/>
        <v>3.9595050000000001</v>
      </c>
      <c r="U232" s="281">
        <f>IF(VLOOKUP($G232,'KALK_grund__GR-_LOS_3'!$B$9:$C$19,1)=$G232,VLOOKUP($G232,'KALK_grund__GR-_LOS_3'!$B$9:$C$19,2),0)</f>
        <v>30</v>
      </c>
      <c r="V232" s="257">
        <f t="shared" si="34"/>
        <v>0.84200000000000008</v>
      </c>
      <c r="W232" s="258">
        <f t="shared" si="35"/>
        <v>12.63</v>
      </c>
      <c r="X232" s="271" t="s">
        <v>867</v>
      </c>
      <c r="Y232" s="394"/>
    </row>
    <row r="233" spans="1:25" x14ac:dyDescent="0.2">
      <c r="A233" s="279"/>
      <c r="B233" s="183">
        <v>204</v>
      </c>
      <c r="C233" s="240" t="s">
        <v>354</v>
      </c>
      <c r="D233" s="325" t="s">
        <v>540</v>
      </c>
      <c r="E233" s="326" t="s">
        <v>790</v>
      </c>
      <c r="F233" s="327" t="s">
        <v>272</v>
      </c>
      <c r="G233" s="326" t="s">
        <v>179</v>
      </c>
      <c r="H233" s="328">
        <v>13.34</v>
      </c>
      <c r="I233" s="325" t="s">
        <v>57</v>
      </c>
      <c r="J233" s="325"/>
      <c r="K233" s="325"/>
      <c r="L233" s="335" t="s">
        <v>59</v>
      </c>
      <c r="M233" s="283">
        <f t="shared" si="30"/>
        <v>51.999999999999993</v>
      </c>
      <c r="N233" s="256">
        <f t="shared" si="31"/>
        <v>57.806666666666665</v>
      </c>
      <c r="O233" s="321">
        <v>100</v>
      </c>
      <c r="P233" s="257">
        <f t="shared" si="32"/>
        <v>0.57806666666666662</v>
      </c>
      <c r="Q233" s="280"/>
      <c r="R233" s="371"/>
      <c r="S233" s="254"/>
      <c r="T233" s="253">
        <f t="shared" si="33"/>
        <v>2.0910449999999998</v>
      </c>
      <c r="U233" s="281">
        <f>IF(VLOOKUP($G233,'KALK_grund__GR-_LOS_3'!$B$9:$C$19,1)=$G233,VLOOKUP($G233,'KALK_grund__GR-_LOS_3'!$B$9:$C$19,2),0)</f>
        <v>30</v>
      </c>
      <c r="V233" s="257">
        <f t="shared" si="34"/>
        <v>0.44466666666666665</v>
      </c>
      <c r="W233" s="258">
        <f t="shared" si="35"/>
        <v>6.67</v>
      </c>
      <c r="X233" s="271" t="s">
        <v>867</v>
      </c>
      <c r="Y233" s="394"/>
    </row>
    <row r="234" spans="1:25" x14ac:dyDescent="0.2">
      <c r="A234" s="279"/>
      <c r="B234" s="183">
        <v>205</v>
      </c>
      <c r="C234" s="240" t="s">
        <v>354</v>
      </c>
      <c r="D234" s="334" t="s">
        <v>576</v>
      </c>
      <c r="E234" s="326" t="s">
        <v>791</v>
      </c>
      <c r="F234" s="327" t="s">
        <v>333</v>
      </c>
      <c r="G234" s="326" t="s">
        <v>182</v>
      </c>
      <c r="H234" s="328">
        <v>4.2300000000000004</v>
      </c>
      <c r="I234" s="325" t="s">
        <v>57</v>
      </c>
      <c r="J234" s="334"/>
      <c r="K234" s="334"/>
      <c r="L234" s="335" t="s">
        <v>59</v>
      </c>
      <c r="M234" s="283">
        <f t="shared" si="30"/>
        <v>51.999999999999993</v>
      </c>
      <c r="N234" s="256">
        <f t="shared" si="31"/>
        <v>18.329999999999998</v>
      </c>
      <c r="O234" s="321">
        <v>100</v>
      </c>
      <c r="P234" s="257">
        <f t="shared" si="32"/>
        <v>0.18329999999999999</v>
      </c>
      <c r="Q234" s="280"/>
      <c r="R234" s="371"/>
      <c r="S234" s="254"/>
      <c r="T234" s="253">
        <f t="shared" si="33"/>
        <v>0.66305250000000004</v>
      </c>
      <c r="U234" s="281">
        <f>IF(VLOOKUP($G234,'KALK_grund__GR-_LOS_3'!$B$9:$C$19,1)=$G234,VLOOKUP($G234,'KALK_grund__GR-_LOS_3'!$B$9:$C$19,2),0)</f>
        <v>30</v>
      </c>
      <c r="V234" s="257">
        <f t="shared" si="34"/>
        <v>0.14100000000000001</v>
      </c>
      <c r="W234" s="258">
        <f t="shared" si="35"/>
        <v>2.1150000000000002</v>
      </c>
      <c r="X234" s="271" t="s">
        <v>867</v>
      </c>
      <c r="Y234" s="394"/>
    </row>
    <row r="235" spans="1:25" x14ac:dyDescent="0.2">
      <c r="A235" s="279"/>
      <c r="B235" s="183">
        <v>206</v>
      </c>
      <c r="C235" s="240" t="s">
        <v>354</v>
      </c>
      <c r="D235" s="334" t="s">
        <v>538</v>
      </c>
      <c r="E235" s="326" t="s">
        <v>312</v>
      </c>
      <c r="F235" s="327" t="s">
        <v>635</v>
      </c>
      <c r="G235" s="326" t="s">
        <v>558</v>
      </c>
      <c r="H235" s="328">
        <v>15.25</v>
      </c>
      <c r="I235" s="325" t="s">
        <v>57</v>
      </c>
      <c r="J235" s="334"/>
      <c r="K235" s="334"/>
      <c r="L235" s="335" t="s">
        <v>59</v>
      </c>
      <c r="M235" s="283">
        <f t="shared" si="30"/>
        <v>51.999999999999993</v>
      </c>
      <c r="N235" s="256">
        <f t="shared" si="31"/>
        <v>66.083333333333329</v>
      </c>
      <c r="O235" s="321">
        <v>100</v>
      </c>
      <c r="P235" s="257">
        <f t="shared" si="32"/>
        <v>0.66083333333333327</v>
      </c>
      <c r="Q235" s="280"/>
      <c r="R235" s="371"/>
      <c r="S235" s="254"/>
      <c r="T235" s="253">
        <f t="shared" si="33"/>
        <v>2.3904375</v>
      </c>
      <c r="U235" s="281">
        <f>IF(VLOOKUP($G235,'KALK_grund__GR-_LOS_3'!$B$9:$C$19,1)=$G235,VLOOKUP($G235,'KALK_grund__GR-_LOS_3'!$B$9:$C$19,2),0)</f>
        <v>30</v>
      </c>
      <c r="V235" s="257">
        <f t="shared" si="34"/>
        <v>0.5083333333333333</v>
      </c>
      <c r="W235" s="258">
        <f t="shared" si="35"/>
        <v>7.625</v>
      </c>
      <c r="X235" s="271" t="s">
        <v>867</v>
      </c>
      <c r="Y235" s="394"/>
    </row>
    <row r="236" spans="1:25" x14ac:dyDescent="0.2">
      <c r="A236" s="279"/>
      <c r="B236" s="183">
        <v>207</v>
      </c>
      <c r="C236" s="240" t="s">
        <v>354</v>
      </c>
      <c r="D236" s="334" t="s">
        <v>538</v>
      </c>
      <c r="E236" s="326" t="s">
        <v>315</v>
      </c>
      <c r="F236" s="327" t="s">
        <v>635</v>
      </c>
      <c r="G236" s="326" t="s">
        <v>558</v>
      </c>
      <c r="H236" s="328">
        <v>12.62</v>
      </c>
      <c r="I236" s="325" t="s">
        <v>57</v>
      </c>
      <c r="J236" s="334"/>
      <c r="K236" s="334"/>
      <c r="L236" s="335" t="s">
        <v>59</v>
      </c>
      <c r="M236" s="283">
        <f t="shared" si="30"/>
        <v>51.999999999999993</v>
      </c>
      <c r="N236" s="256">
        <f t="shared" si="31"/>
        <v>54.68666666666666</v>
      </c>
      <c r="O236" s="321">
        <v>100</v>
      </c>
      <c r="P236" s="257">
        <f t="shared" si="32"/>
        <v>0.54686666666666661</v>
      </c>
      <c r="Q236" s="280"/>
      <c r="R236" s="371"/>
      <c r="S236" s="254"/>
      <c r="T236" s="253">
        <f t="shared" si="33"/>
        <v>1.9781849999999999</v>
      </c>
      <c r="U236" s="281">
        <f>IF(VLOOKUP($G236,'KALK_grund__GR-_LOS_3'!$B$9:$C$19,1)=$G236,VLOOKUP($G236,'KALK_grund__GR-_LOS_3'!$B$9:$C$19,2),0)</f>
        <v>30</v>
      </c>
      <c r="V236" s="257">
        <f t="shared" si="34"/>
        <v>0.42066666666666663</v>
      </c>
      <c r="W236" s="258">
        <f t="shared" si="35"/>
        <v>6.31</v>
      </c>
      <c r="X236" s="271" t="s">
        <v>867</v>
      </c>
      <c r="Y236" s="394"/>
    </row>
    <row r="237" spans="1:25" x14ac:dyDescent="0.2">
      <c r="A237" s="279"/>
      <c r="B237" s="183">
        <v>208</v>
      </c>
      <c r="C237" s="240" t="s">
        <v>354</v>
      </c>
      <c r="D237" s="334" t="s">
        <v>540</v>
      </c>
      <c r="E237" s="326" t="s">
        <v>792</v>
      </c>
      <c r="F237" s="327" t="s">
        <v>272</v>
      </c>
      <c r="G237" s="326" t="s">
        <v>558</v>
      </c>
      <c r="H237" s="328">
        <v>36.53</v>
      </c>
      <c r="I237" s="325" t="s">
        <v>57</v>
      </c>
      <c r="J237" s="334"/>
      <c r="K237" s="334"/>
      <c r="L237" s="335" t="s">
        <v>59</v>
      </c>
      <c r="M237" s="283">
        <f t="shared" si="30"/>
        <v>51.999999999999993</v>
      </c>
      <c r="N237" s="256">
        <f t="shared" si="31"/>
        <v>158.29666666666665</v>
      </c>
      <c r="O237" s="321">
        <v>100</v>
      </c>
      <c r="P237" s="257">
        <f t="shared" si="32"/>
        <v>1.5829666666666666</v>
      </c>
      <c r="Q237" s="280"/>
      <c r="R237" s="371"/>
      <c r="S237" s="254"/>
      <c r="T237" s="253">
        <f t="shared" si="33"/>
        <v>5.7260775000000006</v>
      </c>
      <c r="U237" s="281">
        <f>IF(VLOOKUP($G237,'KALK_grund__GR-_LOS_3'!$B$9:$C$19,1)=$G237,VLOOKUP($G237,'KALK_grund__GR-_LOS_3'!$B$9:$C$19,2),0)</f>
        <v>30</v>
      </c>
      <c r="V237" s="257">
        <f t="shared" si="34"/>
        <v>1.2176666666666667</v>
      </c>
      <c r="W237" s="258">
        <f t="shared" si="35"/>
        <v>18.265000000000001</v>
      </c>
      <c r="X237" s="271" t="s">
        <v>867</v>
      </c>
      <c r="Y237" s="394"/>
    </row>
    <row r="238" spans="1:25" x14ac:dyDescent="0.2">
      <c r="A238" s="279"/>
      <c r="B238" s="183">
        <v>209</v>
      </c>
      <c r="C238" s="240" t="s">
        <v>354</v>
      </c>
      <c r="D238" s="334" t="s">
        <v>538</v>
      </c>
      <c r="E238" s="326" t="s">
        <v>793</v>
      </c>
      <c r="F238" s="327" t="s">
        <v>635</v>
      </c>
      <c r="G238" s="326" t="s">
        <v>558</v>
      </c>
      <c r="H238" s="328">
        <v>2.2400000000000002</v>
      </c>
      <c r="I238" s="325" t="s">
        <v>57</v>
      </c>
      <c r="J238" s="334"/>
      <c r="K238" s="334"/>
      <c r="L238" s="335" t="s">
        <v>59</v>
      </c>
      <c r="M238" s="283">
        <f t="shared" si="30"/>
        <v>51.999999999999993</v>
      </c>
      <c r="N238" s="256">
        <f t="shared" si="31"/>
        <v>9.7066666666666652</v>
      </c>
      <c r="O238" s="321">
        <v>100</v>
      </c>
      <c r="P238" s="257">
        <f t="shared" si="32"/>
        <v>9.7066666666666648E-2</v>
      </c>
      <c r="Q238" s="280"/>
      <c r="R238" s="371"/>
      <c r="S238" s="254"/>
      <c r="T238" s="253">
        <f t="shared" si="33"/>
        <v>0.35112000000000004</v>
      </c>
      <c r="U238" s="281">
        <f>IF(VLOOKUP($G238,'KALK_grund__GR-_LOS_3'!$B$9:$C$19,1)=$G238,VLOOKUP($G238,'KALK_grund__GR-_LOS_3'!$B$9:$C$19,2),0)</f>
        <v>30</v>
      </c>
      <c r="V238" s="257">
        <f t="shared" si="34"/>
        <v>7.4666666666666673E-2</v>
      </c>
      <c r="W238" s="258">
        <f t="shared" si="35"/>
        <v>1.1200000000000001</v>
      </c>
      <c r="X238" s="271" t="s">
        <v>867</v>
      </c>
      <c r="Y238" s="394"/>
    </row>
    <row r="239" spans="1:25" x14ac:dyDescent="0.2">
      <c r="A239" s="279"/>
      <c r="B239" s="183">
        <v>210</v>
      </c>
      <c r="C239" s="240" t="s">
        <v>354</v>
      </c>
      <c r="D239" s="334" t="s">
        <v>515</v>
      </c>
      <c r="E239" s="326" t="s">
        <v>794</v>
      </c>
      <c r="F239" s="327" t="s">
        <v>217</v>
      </c>
      <c r="G239" s="326" t="s">
        <v>558</v>
      </c>
      <c r="H239" s="328">
        <v>12.41</v>
      </c>
      <c r="I239" s="325" t="s">
        <v>57</v>
      </c>
      <c r="J239" s="334"/>
      <c r="K239" s="334"/>
      <c r="L239" s="335" t="s">
        <v>59</v>
      </c>
      <c r="M239" s="283">
        <f t="shared" si="30"/>
        <v>51.999999999999993</v>
      </c>
      <c r="N239" s="256">
        <f t="shared" si="31"/>
        <v>53.776666666666664</v>
      </c>
      <c r="O239" s="321">
        <v>100</v>
      </c>
      <c r="P239" s="257">
        <f t="shared" si="32"/>
        <v>0.53776666666666662</v>
      </c>
      <c r="Q239" s="280"/>
      <c r="R239" s="371"/>
      <c r="S239" s="254"/>
      <c r="T239" s="253">
        <f t="shared" si="33"/>
        <v>1.9452675000000001</v>
      </c>
      <c r="U239" s="281">
        <f>IF(VLOOKUP($G239,'KALK_grund__GR-_LOS_3'!$B$9:$C$19,1)=$G239,VLOOKUP($G239,'KALK_grund__GR-_LOS_3'!$B$9:$C$19,2),0)</f>
        <v>30</v>
      </c>
      <c r="V239" s="257">
        <f t="shared" si="34"/>
        <v>0.41366666666666668</v>
      </c>
      <c r="W239" s="258">
        <f t="shared" si="35"/>
        <v>6.2050000000000001</v>
      </c>
      <c r="X239" s="271" t="s">
        <v>867</v>
      </c>
      <c r="Y239" s="394"/>
    </row>
    <row r="240" spans="1:25" x14ac:dyDescent="0.2">
      <c r="A240" s="279"/>
      <c r="B240" s="183">
        <v>211</v>
      </c>
      <c r="C240" s="240" t="s">
        <v>354</v>
      </c>
      <c r="D240" s="334" t="s">
        <v>576</v>
      </c>
      <c r="E240" s="326" t="s">
        <v>795</v>
      </c>
      <c r="F240" s="327" t="s">
        <v>333</v>
      </c>
      <c r="G240" s="326" t="s">
        <v>558</v>
      </c>
      <c r="H240" s="328">
        <v>9.67</v>
      </c>
      <c r="I240" s="325" t="s">
        <v>57</v>
      </c>
      <c r="J240" s="334"/>
      <c r="K240" s="334"/>
      <c r="L240" s="335" t="s">
        <v>59</v>
      </c>
      <c r="M240" s="283">
        <f t="shared" si="30"/>
        <v>51.999999999999993</v>
      </c>
      <c r="N240" s="256">
        <f t="shared" si="31"/>
        <v>41.903333333333329</v>
      </c>
      <c r="O240" s="321">
        <v>100</v>
      </c>
      <c r="P240" s="257">
        <f t="shared" si="32"/>
        <v>0.41903333333333331</v>
      </c>
      <c r="Q240" s="280"/>
      <c r="R240" s="371"/>
      <c r="S240" s="254"/>
      <c r="T240" s="253">
        <f t="shared" si="33"/>
        <v>1.5157725</v>
      </c>
      <c r="U240" s="281">
        <f>IF(VLOOKUP($G240,'KALK_grund__GR-_LOS_3'!$B$9:$C$19,1)=$G240,VLOOKUP($G240,'KALK_grund__GR-_LOS_3'!$B$9:$C$19,2),0)</f>
        <v>30</v>
      </c>
      <c r="V240" s="257">
        <f t="shared" si="34"/>
        <v>0.32233333333333331</v>
      </c>
      <c r="W240" s="258">
        <f t="shared" si="35"/>
        <v>4.835</v>
      </c>
      <c r="X240" s="271" t="s">
        <v>867</v>
      </c>
      <c r="Y240" s="394"/>
    </row>
    <row r="241" spans="1:25" x14ac:dyDescent="0.2">
      <c r="A241" s="279"/>
      <c r="B241" s="183">
        <v>212</v>
      </c>
      <c r="C241" s="240" t="s">
        <v>354</v>
      </c>
      <c r="D241" s="334" t="s">
        <v>850</v>
      </c>
      <c r="E241" s="326" t="s">
        <v>796</v>
      </c>
      <c r="F241" s="327" t="s">
        <v>362</v>
      </c>
      <c r="G241" s="326" t="s">
        <v>179</v>
      </c>
      <c r="H241" s="328">
        <v>7.19</v>
      </c>
      <c r="I241" s="325"/>
      <c r="J241" s="334"/>
      <c r="K241" s="334"/>
      <c r="L241" s="334" t="s">
        <v>57</v>
      </c>
      <c r="M241" s="283">
        <f t="shared" si="30"/>
        <v>1</v>
      </c>
      <c r="N241" s="256">
        <f t="shared" si="31"/>
        <v>0.59916666666666674</v>
      </c>
      <c r="O241" s="321">
        <v>100</v>
      </c>
      <c r="P241" s="257">
        <f t="shared" si="32"/>
        <v>5.9916666666666677E-3</v>
      </c>
      <c r="Q241" s="280"/>
      <c r="R241" s="371"/>
      <c r="S241" s="254"/>
      <c r="T241" s="253">
        <f t="shared" si="33"/>
        <v>1.1270325000000001</v>
      </c>
      <c r="U241" s="281">
        <f>IF(VLOOKUP($G241,'KALK_grund__GR-_LOS_3'!$B$9:$C$19,1)=$G241,VLOOKUP($G241,'KALK_grund__GR-_LOS_3'!$B$9:$C$19,2),0)</f>
        <v>30</v>
      </c>
      <c r="V241" s="257">
        <f t="shared" si="34"/>
        <v>0.23966666666666667</v>
      </c>
      <c r="W241" s="258">
        <f t="shared" si="35"/>
        <v>3.5950000000000002</v>
      </c>
      <c r="X241" s="271" t="s">
        <v>867</v>
      </c>
      <c r="Y241" s="394"/>
    </row>
    <row r="242" spans="1:25" x14ac:dyDescent="0.2">
      <c r="A242" s="279"/>
      <c r="B242" s="183">
        <v>213</v>
      </c>
      <c r="C242" s="240" t="s">
        <v>354</v>
      </c>
      <c r="D242" s="334" t="s">
        <v>538</v>
      </c>
      <c r="E242" s="326" t="s">
        <v>797</v>
      </c>
      <c r="F242" s="327" t="s">
        <v>635</v>
      </c>
      <c r="G242" s="326" t="s">
        <v>558</v>
      </c>
      <c r="H242" s="328">
        <v>15.54</v>
      </c>
      <c r="I242" s="325" t="s">
        <v>57</v>
      </c>
      <c r="J242" s="334"/>
      <c r="K242" s="334"/>
      <c r="L242" s="335" t="s">
        <v>59</v>
      </c>
      <c r="M242" s="283">
        <f t="shared" si="30"/>
        <v>51.999999999999993</v>
      </c>
      <c r="N242" s="256">
        <f t="shared" si="31"/>
        <v>67.339999999999989</v>
      </c>
      <c r="O242" s="321">
        <v>100</v>
      </c>
      <c r="P242" s="257">
        <f t="shared" si="32"/>
        <v>0.67339999999999989</v>
      </c>
      <c r="Q242" s="280"/>
      <c r="R242" s="371"/>
      <c r="S242" s="254"/>
      <c r="T242" s="253">
        <f t="shared" si="33"/>
        <v>2.4358949999999999</v>
      </c>
      <c r="U242" s="281">
        <f>IF(VLOOKUP($G242,'KALK_grund__GR-_LOS_3'!$B$9:$C$19,1)=$G242,VLOOKUP($G242,'KALK_grund__GR-_LOS_3'!$B$9:$C$19,2),0)</f>
        <v>30</v>
      </c>
      <c r="V242" s="257">
        <f t="shared" si="34"/>
        <v>0.51800000000000002</v>
      </c>
      <c r="W242" s="258">
        <f t="shared" si="35"/>
        <v>7.7700000000000005</v>
      </c>
      <c r="X242" s="271" t="s">
        <v>867</v>
      </c>
      <c r="Y242" s="394"/>
    </row>
    <row r="243" spans="1:25" x14ac:dyDescent="0.2">
      <c r="A243" s="279"/>
      <c r="B243" s="183">
        <v>214</v>
      </c>
      <c r="C243" s="240" t="s">
        <v>354</v>
      </c>
      <c r="D243" s="334" t="s">
        <v>538</v>
      </c>
      <c r="E243" s="326" t="s">
        <v>798</v>
      </c>
      <c r="F243" s="327" t="s">
        <v>635</v>
      </c>
      <c r="G243" s="326" t="s">
        <v>558</v>
      </c>
      <c r="H243" s="328">
        <v>16.3</v>
      </c>
      <c r="I243" s="325" t="s">
        <v>57</v>
      </c>
      <c r="J243" s="334"/>
      <c r="K243" s="334"/>
      <c r="L243" s="335" t="s">
        <v>59</v>
      </c>
      <c r="M243" s="283">
        <f t="shared" si="30"/>
        <v>51.999999999999993</v>
      </c>
      <c r="N243" s="256">
        <f t="shared" si="31"/>
        <v>70.633333333333326</v>
      </c>
      <c r="O243" s="321">
        <v>100</v>
      </c>
      <c r="P243" s="257">
        <f t="shared" si="32"/>
        <v>0.70633333333333326</v>
      </c>
      <c r="Q243" s="280"/>
      <c r="R243" s="371"/>
      <c r="S243" s="254"/>
      <c r="T243" s="253">
        <f t="shared" si="33"/>
        <v>2.5550250000000001</v>
      </c>
      <c r="U243" s="281">
        <f>IF(VLOOKUP($G243,'KALK_grund__GR-_LOS_3'!$B$9:$C$19,1)=$G243,VLOOKUP($G243,'KALK_grund__GR-_LOS_3'!$B$9:$C$19,2),0)</f>
        <v>30</v>
      </c>
      <c r="V243" s="257">
        <f t="shared" si="34"/>
        <v>0.54333333333333333</v>
      </c>
      <c r="W243" s="258">
        <f t="shared" si="35"/>
        <v>8.15</v>
      </c>
      <c r="X243" s="271" t="s">
        <v>867</v>
      </c>
      <c r="Y243" s="394"/>
    </row>
    <row r="244" spans="1:25" x14ac:dyDescent="0.2">
      <c r="A244" s="279"/>
      <c r="B244" s="183">
        <v>215</v>
      </c>
      <c r="C244" s="240" t="s">
        <v>354</v>
      </c>
      <c r="D244" s="325" t="s">
        <v>515</v>
      </c>
      <c r="E244" s="326" t="s">
        <v>606</v>
      </c>
      <c r="F244" s="327" t="s">
        <v>217</v>
      </c>
      <c r="G244" s="326" t="s">
        <v>179</v>
      </c>
      <c r="H244" s="328">
        <v>70.5</v>
      </c>
      <c r="I244" s="330">
        <v>1</v>
      </c>
      <c r="J244" s="325"/>
      <c r="K244" s="325"/>
      <c r="L244" s="336" t="s">
        <v>59</v>
      </c>
      <c r="M244" s="283">
        <f t="shared" si="30"/>
        <v>51.999999999999993</v>
      </c>
      <c r="N244" s="256">
        <f t="shared" si="31"/>
        <v>305.49999999999994</v>
      </c>
      <c r="O244" s="321">
        <v>100</v>
      </c>
      <c r="P244" s="257">
        <f t="shared" si="32"/>
        <v>3.0549999999999993</v>
      </c>
      <c r="Q244" s="280"/>
      <c r="R244" s="373"/>
      <c r="S244" s="254"/>
      <c r="T244" s="253">
        <f t="shared" si="33"/>
        <v>11.050875</v>
      </c>
      <c r="U244" s="281">
        <f>IF(VLOOKUP($G244,'KALK_grund__GR-_LOS_3'!$B$9:$C$19,1)=$G244,VLOOKUP($G244,'KALK_grund__GR-_LOS_3'!$B$9:$C$19,2),0)</f>
        <v>30</v>
      </c>
      <c r="V244" s="257">
        <f t="shared" si="34"/>
        <v>2.35</v>
      </c>
      <c r="W244" s="258">
        <f t="shared" si="35"/>
        <v>35.25</v>
      </c>
      <c r="X244" s="271" t="s">
        <v>867</v>
      </c>
      <c r="Y244" s="394"/>
    </row>
    <row r="245" spans="1:25" x14ac:dyDescent="0.2">
      <c r="A245" s="279">
        <v>1</v>
      </c>
      <c r="B245" s="183">
        <v>216</v>
      </c>
      <c r="C245" s="240" t="s">
        <v>354</v>
      </c>
      <c r="D245" s="325" t="s">
        <v>515</v>
      </c>
      <c r="E245" s="326" t="s">
        <v>962</v>
      </c>
      <c r="F245" s="327" t="s">
        <v>217</v>
      </c>
      <c r="G245" s="326" t="s">
        <v>558</v>
      </c>
      <c r="H245" s="328">
        <v>216.03</v>
      </c>
      <c r="I245" s="330">
        <v>5</v>
      </c>
      <c r="J245" s="325"/>
      <c r="K245" s="325"/>
      <c r="L245" s="325"/>
      <c r="M245" s="283">
        <f t="shared" si="30"/>
        <v>249.99999999999994</v>
      </c>
      <c r="N245" s="256">
        <f t="shared" si="31"/>
        <v>4500.6249999999991</v>
      </c>
      <c r="O245" s="321">
        <v>100</v>
      </c>
      <c r="P245" s="257">
        <f t="shared" si="32"/>
        <v>45.006249999999994</v>
      </c>
      <c r="Q245" s="280"/>
      <c r="R245" s="371"/>
      <c r="S245" s="254"/>
      <c r="T245" s="253">
        <f t="shared" si="33"/>
        <v>33.862702499999997</v>
      </c>
      <c r="U245" s="281">
        <f>IF(VLOOKUP($G245,'KALK_grund__GR-_LOS_3'!$B$9:$C$19,1)=$G245,VLOOKUP($G245,'KALK_grund__GR-_LOS_3'!$B$9:$C$19,2),0)</f>
        <v>30</v>
      </c>
      <c r="V245" s="257">
        <f t="shared" si="34"/>
        <v>7.2009999999999996</v>
      </c>
      <c r="W245" s="258">
        <f t="shared" si="35"/>
        <v>108.015</v>
      </c>
      <c r="X245" s="271" t="s">
        <v>867</v>
      </c>
      <c r="Y245" s="184"/>
    </row>
    <row r="246" spans="1:25" x14ac:dyDescent="0.2">
      <c r="A246" s="319"/>
      <c r="B246" s="183">
        <v>217</v>
      </c>
      <c r="C246" s="240" t="s">
        <v>354</v>
      </c>
      <c r="D246" s="325" t="s">
        <v>607</v>
      </c>
      <c r="E246" s="326" t="s">
        <v>608</v>
      </c>
      <c r="F246" s="327" t="s">
        <v>328</v>
      </c>
      <c r="G246" s="326" t="s">
        <v>558</v>
      </c>
      <c r="H246" s="328">
        <v>24.79</v>
      </c>
      <c r="I246" s="330">
        <v>5</v>
      </c>
      <c r="J246" s="325"/>
      <c r="K246" s="325"/>
      <c r="L246" s="325"/>
      <c r="M246" s="283">
        <f t="shared" si="30"/>
        <v>249.99999999999994</v>
      </c>
      <c r="N246" s="256">
        <f t="shared" si="31"/>
        <v>516.45833333333314</v>
      </c>
      <c r="O246" s="321">
        <v>100</v>
      </c>
      <c r="P246" s="257">
        <f t="shared" si="32"/>
        <v>5.1645833333333311</v>
      </c>
      <c r="Q246" s="280"/>
      <c r="R246" s="323"/>
      <c r="S246" s="254"/>
      <c r="T246" s="253">
        <f t="shared" si="33"/>
        <v>3.8858324999999998</v>
      </c>
      <c r="U246" s="281">
        <f>IF(VLOOKUP($G246,'KALK_grund__GR-_LOS_3'!$B$9:$C$19,1)=$G246,VLOOKUP($G246,'KALK_grund__GR-_LOS_3'!$B$9:$C$19,2),0)</f>
        <v>30</v>
      </c>
      <c r="V246" s="257">
        <f t="shared" si="34"/>
        <v>0.82633333333333325</v>
      </c>
      <c r="W246" s="258">
        <f t="shared" si="35"/>
        <v>12.395</v>
      </c>
      <c r="X246" s="271" t="s">
        <v>867</v>
      </c>
      <c r="Y246" s="184"/>
    </row>
    <row r="247" spans="1:25" x14ac:dyDescent="0.2">
      <c r="A247" s="149">
        <v>1</v>
      </c>
      <c r="B247" s="183">
        <v>218</v>
      </c>
      <c r="C247" s="240" t="s">
        <v>354</v>
      </c>
      <c r="D247" s="325" t="s">
        <v>540</v>
      </c>
      <c r="E247" s="326" t="s">
        <v>609</v>
      </c>
      <c r="F247" s="327" t="s">
        <v>272</v>
      </c>
      <c r="G247" s="326" t="s">
        <v>179</v>
      </c>
      <c r="H247" s="328">
        <v>19.75</v>
      </c>
      <c r="I247" s="330">
        <v>1</v>
      </c>
      <c r="J247" s="325"/>
      <c r="K247" s="325"/>
      <c r="L247" s="336" t="s">
        <v>59</v>
      </c>
      <c r="M247" s="283">
        <f t="shared" si="30"/>
        <v>51.999999999999993</v>
      </c>
      <c r="N247" s="256">
        <f t="shared" si="31"/>
        <v>85.583333333333314</v>
      </c>
      <c r="O247" s="321">
        <v>100</v>
      </c>
      <c r="P247" s="257">
        <f t="shared" si="32"/>
        <v>0.85583333333333311</v>
      </c>
      <c r="Q247" s="280"/>
      <c r="R247" s="371"/>
      <c r="S247" s="254"/>
      <c r="T247" s="253">
        <f t="shared" si="33"/>
        <v>3.0958125000000001</v>
      </c>
      <c r="U247" s="281">
        <f>IF(VLOOKUP($G247,'KALK_grund__GR-_LOS_3'!$B$9:$C$19,1)=$G247,VLOOKUP($G247,'KALK_grund__GR-_LOS_3'!$B$9:$C$19,2),0)</f>
        <v>30</v>
      </c>
      <c r="V247" s="257">
        <f t="shared" si="34"/>
        <v>0.65833333333333333</v>
      </c>
      <c r="W247" s="258">
        <f t="shared" si="35"/>
        <v>9.875</v>
      </c>
      <c r="X247" s="271" t="s">
        <v>867</v>
      </c>
      <c r="Y247" s="184"/>
    </row>
    <row r="248" spans="1:25" x14ac:dyDescent="0.2">
      <c r="A248" s="149"/>
      <c r="B248" s="183">
        <v>219</v>
      </c>
      <c r="C248" s="240" t="s">
        <v>354</v>
      </c>
      <c r="D248" s="325" t="s">
        <v>610</v>
      </c>
      <c r="E248" s="326" t="s">
        <v>611</v>
      </c>
      <c r="F248" s="327" t="s">
        <v>612</v>
      </c>
      <c r="G248" s="326" t="s">
        <v>558</v>
      </c>
      <c r="H248" s="328">
        <v>80.5</v>
      </c>
      <c r="I248" s="330">
        <v>4</v>
      </c>
      <c r="J248" s="325"/>
      <c r="K248" s="325"/>
      <c r="L248" s="336"/>
      <c r="M248" s="283">
        <f t="shared" si="30"/>
        <v>199.99999999999997</v>
      </c>
      <c r="N248" s="256">
        <f t="shared" si="31"/>
        <v>1341.6666666666665</v>
      </c>
      <c r="O248" s="321">
        <v>100</v>
      </c>
      <c r="P248" s="257">
        <f t="shared" si="32"/>
        <v>13.416666666666664</v>
      </c>
      <c r="Q248" s="280"/>
      <c r="R248" s="323"/>
      <c r="S248" s="254"/>
      <c r="T248" s="253">
        <f t="shared" si="33"/>
        <v>12.618375000000002</v>
      </c>
      <c r="U248" s="281">
        <f>IF(VLOOKUP($G248,'KALK_grund__GR-_LOS_3'!$B$9:$C$19,1)=$G248,VLOOKUP($G248,'KALK_grund__GR-_LOS_3'!$B$9:$C$19,2),0)</f>
        <v>30</v>
      </c>
      <c r="V248" s="257">
        <f t="shared" si="34"/>
        <v>2.6833333333333331</v>
      </c>
      <c r="W248" s="258">
        <f t="shared" si="35"/>
        <v>40.25</v>
      </c>
      <c r="X248" s="271" t="s">
        <v>867</v>
      </c>
      <c r="Y248" s="184"/>
    </row>
    <row r="249" spans="1:25" x14ac:dyDescent="0.2">
      <c r="A249" s="149">
        <v>1</v>
      </c>
      <c r="B249" s="183">
        <v>220</v>
      </c>
      <c r="C249" s="240" t="s">
        <v>354</v>
      </c>
      <c r="D249" s="325" t="s">
        <v>540</v>
      </c>
      <c r="E249" s="326" t="s">
        <v>613</v>
      </c>
      <c r="F249" s="327" t="s">
        <v>272</v>
      </c>
      <c r="G249" s="326" t="s">
        <v>179</v>
      </c>
      <c r="H249" s="328">
        <v>24.82</v>
      </c>
      <c r="I249" s="330">
        <v>1</v>
      </c>
      <c r="J249" s="325"/>
      <c r="K249" s="325"/>
      <c r="L249" s="336" t="s">
        <v>59</v>
      </c>
      <c r="M249" s="283">
        <f t="shared" si="30"/>
        <v>51.999999999999993</v>
      </c>
      <c r="N249" s="256">
        <f t="shared" si="31"/>
        <v>107.55333333333333</v>
      </c>
      <c r="O249" s="321">
        <v>100</v>
      </c>
      <c r="P249" s="257">
        <f t="shared" si="32"/>
        <v>1.0755333333333332</v>
      </c>
      <c r="Q249" s="280"/>
      <c r="R249" s="371"/>
      <c r="S249" s="254"/>
      <c r="T249" s="253">
        <f t="shared" si="33"/>
        <v>3.8905350000000003</v>
      </c>
      <c r="U249" s="281">
        <f>IF(VLOOKUP($G249,'KALK_grund__GR-_LOS_3'!$B$9:$C$19,1)=$G249,VLOOKUP($G249,'KALK_grund__GR-_LOS_3'!$B$9:$C$19,2),0)</f>
        <v>30</v>
      </c>
      <c r="V249" s="257">
        <f t="shared" si="34"/>
        <v>0.82733333333333337</v>
      </c>
      <c r="W249" s="258">
        <f t="shared" si="35"/>
        <v>12.41</v>
      </c>
      <c r="X249" s="271" t="s">
        <v>867</v>
      </c>
      <c r="Y249" s="184"/>
    </row>
    <row r="250" spans="1:25" x14ac:dyDescent="0.2">
      <c r="A250" s="149"/>
      <c r="B250" s="183">
        <v>221</v>
      </c>
      <c r="C250" s="240" t="s">
        <v>354</v>
      </c>
      <c r="D250" s="325" t="s">
        <v>540</v>
      </c>
      <c r="E250" s="326" t="s">
        <v>614</v>
      </c>
      <c r="F250" s="327" t="s">
        <v>272</v>
      </c>
      <c r="G250" s="326" t="s">
        <v>179</v>
      </c>
      <c r="H250" s="328">
        <v>18.899999999999999</v>
      </c>
      <c r="I250" s="330">
        <v>1</v>
      </c>
      <c r="J250" s="325"/>
      <c r="K250" s="325"/>
      <c r="L250" s="336" t="s">
        <v>59</v>
      </c>
      <c r="M250" s="283">
        <f t="shared" si="30"/>
        <v>51.999999999999993</v>
      </c>
      <c r="N250" s="256">
        <f t="shared" si="31"/>
        <v>81.899999999999991</v>
      </c>
      <c r="O250" s="321">
        <v>100</v>
      </c>
      <c r="P250" s="257">
        <f t="shared" si="32"/>
        <v>0.81899999999999995</v>
      </c>
      <c r="Q250" s="280"/>
      <c r="R250" s="371"/>
      <c r="S250" s="254"/>
      <c r="T250" s="253">
        <f t="shared" si="33"/>
        <v>2.9625749999999997</v>
      </c>
      <c r="U250" s="281">
        <f>IF(VLOOKUP($G250,'KALK_grund__GR-_LOS_3'!$B$9:$C$19,1)=$G250,VLOOKUP($G250,'KALK_grund__GR-_LOS_3'!$B$9:$C$19,2),0)</f>
        <v>30</v>
      </c>
      <c r="V250" s="257">
        <f t="shared" si="34"/>
        <v>0.63</v>
      </c>
      <c r="W250" s="258">
        <f t="shared" si="35"/>
        <v>9.4499999999999993</v>
      </c>
      <c r="X250" s="271" t="s">
        <v>867</v>
      </c>
      <c r="Y250" s="184"/>
    </row>
    <row r="251" spans="1:25" x14ac:dyDescent="0.2">
      <c r="A251" s="149"/>
      <c r="B251" s="183">
        <v>222</v>
      </c>
      <c r="C251" s="240" t="s">
        <v>354</v>
      </c>
      <c r="D251" s="325" t="s">
        <v>540</v>
      </c>
      <c r="E251" s="326" t="s">
        <v>615</v>
      </c>
      <c r="F251" s="327" t="s">
        <v>272</v>
      </c>
      <c r="G251" s="326" t="s">
        <v>179</v>
      </c>
      <c r="H251" s="328">
        <v>18.75</v>
      </c>
      <c r="I251" s="330">
        <v>1</v>
      </c>
      <c r="J251" s="325"/>
      <c r="K251" s="325"/>
      <c r="L251" s="336" t="s">
        <v>59</v>
      </c>
      <c r="M251" s="283">
        <f t="shared" si="30"/>
        <v>51.999999999999993</v>
      </c>
      <c r="N251" s="256">
        <f t="shared" si="31"/>
        <v>81.249999999999986</v>
      </c>
      <c r="O251" s="321">
        <v>100</v>
      </c>
      <c r="P251" s="257">
        <f t="shared" si="32"/>
        <v>0.81249999999999989</v>
      </c>
      <c r="Q251" s="280"/>
      <c r="R251" s="371"/>
      <c r="S251" s="254"/>
      <c r="T251" s="253">
        <f t="shared" si="33"/>
        <v>2.9390625000000004</v>
      </c>
      <c r="U251" s="281">
        <f>IF(VLOOKUP($G251,'KALK_grund__GR-_LOS_3'!$B$9:$C$19,1)=$G251,VLOOKUP($G251,'KALK_grund__GR-_LOS_3'!$B$9:$C$19,2),0)</f>
        <v>30</v>
      </c>
      <c r="V251" s="257">
        <f t="shared" si="34"/>
        <v>0.625</v>
      </c>
      <c r="W251" s="258">
        <f t="shared" si="35"/>
        <v>9.375</v>
      </c>
      <c r="X251" s="271" t="s">
        <v>867</v>
      </c>
      <c r="Y251" s="184"/>
    </row>
    <row r="252" spans="1:25" x14ac:dyDescent="0.2">
      <c r="A252" s="149"/>
      <c r="B252" s="183">
        <v>223</v>
      </c>
      <c r="C252" s="240" t="s">
        <v>354</v>
      </c>
      <c r="D252" s="325" t="s">
        <v>540</v>
      </c>
      <c r="E252" s="326" t="s">
        <v>616</v>
      </c>
      <c r="F252" s="327" t="s">
        <v>272</v>
      </c>
      <c r="G252" s="326" t="s">
        <v>179</v>
      </c>
      <c r="H252" s="328">
        <v>18.77</v>
      </c>
      <c r="I252" s="330">
        <v>1</v>
      </c>
      <c r="J252" s="325"/>
      <c r="K252" s="325"/>
      <c r="L252" s="336" t="s">
        <v>59</v>
      </c>
      <c r="M252" s="283">
        <f t="shared" si="30"/>
        <v>51.999999999999993</v>
      </c>
      <c r="N252" s="256">
        <f t="shared" si="31"/>
        <v>81.336666666666659</v>
      </c>
      <c r="O252" s="321">
        <v>100</v>
      </c>
      <c r="P252" s="257">
        <f t="shared" si="32"/>
        <v>0.81336666666666657</v>
      </c>
      <c r="Q252" s="280"/>
      <c r="R252" s="371"/>
      <c r="S252" s="254"/>
      <c r="T252" s="253">
        <f t="shared" si="33"/>
        <v>2.9421975000000002</v>
      </c>
      <c r="U252" s="281">
        <f>IF(VLOOKUP($G252,'KALK_grund__GR-_LOS_3'!$B$9:$C$19,1)=$G252,VLOOKUP($G252,'KALK_grund__GR-_LOS_3'!$B$9:$C$19,2),0)</f>
        <v>30</v>
      </c>
      <c r="V252" s="257">
        <f t="shared" si="34"/>
        <v>0.6256666666666667</v>
      </c>
      <c r="W252" s="258">
        <f t="shared" si="35"/>
        <v>9.3849999999999998</v>
      </c>
      <c r="X252" s="271" t="s">
        <v>867</v>
      </c>
      <c r="Y252" s="184"/>
    </row>
    <row r="253" spans="1:25" x14ac:dyDescent="0.2">
      <c r="A253" s="149"/>
      <c r="B253" s="183">
        <v>224</v>
      </c>
      <c r="C253" s="240" t="s">
        <v>354</v>
      </c>
      <c r="D253" s="325" t="s">
        <v>540</v>
      </c>
      <c r="E253" s="326" t="s">
        <v>617</v>
      </c>
      <c r="F253" s="327" t="s">
        <v>272</v>
      </c>
      <c r="G253" s="326" t="s">
        <v>179</v>
      </c>
      <c r="H253" s="328">
        <v>18.329999999999998</v>
      </c>
      <c r="I253" s="330">
        <v>1</v>
      </c>
      <c r="J253" s="325"/>
      <c r="K253" s="325"/>
      <c r="L253" s="336" t="s">
        <v>59</v>
      </c>
      <c r="M253" s="283">
        <f t="shared" si="30"/>
        <v>51.999999999999993</v>
      </c>
      <c r="N253" s="256">
        <f t="shared" si="31"/>
        <v>79.429999999999978</v>
      </c>
      <c r="O253" s="321">
        <v>100</v>
      </c>
      <c r="P253" s="257">
        <f t="shared" si="32"/>
        <v>0.79429999999999978</v>
      </c>
      <c r="Q253" s="280"/>
      <c r="R253" s="323"/>
      <c r="S253" s="254"/>
      <c r="T253" s="253">
        <f t="shared" si="33"/>
        <v>2.8732275</v>
      </c>
      <c r="U253" s="281">
        <f>IF(VLOOKUP($G253,'KALK_grund__GR-_LOS_3'!$B$9:$C$19,1)=$G253,VLOOKUP($G253,'KALK_grund__GR-_LOS_3'!$B$9:$C$19,2),0)</f>
        <v>30</v>
      </c>
      <c r="V253" s="257">
        <f t="shared" si="34"/>
        <v>0.61099999999999999</v>
      </c>
      <c r="W253" s="258">
        <f t="shared" si="35"/>
        <v>9.1649999999999991</v>
      </c>
      <c r="X253" s="271" t="s">
        <v>867</v>
      </c>
      <c r="Y253" s="184"/>
    </row>
    <row r="254" spans="1:25" x14ac:dyDescent="0.2">
      <c r="A254" s="149"/>
      <c r="B254" s="183">
        <v>225</v>
      </c>
      <c r="C254" s="240" t="s">
        <v>354</v>
      </c>
      <c r="D254" s="325" t="s">
        <v>515</v>
      </c>
      <c r="E254" s="326" t="s">
        <v>310</v>
      </c>
      <c r="F254" s="327" t="s">
        <v>217</v>
      </c>
      <c r="G254" s="326" t="s">
        <v>179</v>
      </c>
      <c r="H254" s="328">
        <v>46.86</v>
      </c>
      <c r="I254" s="330">
        <v>1</v>
      </c>
      <c r="J254" s="325"/>
      <c r="K254" s="325"/>
      <c r="L254" s="336" t="s">
        <v>59</v>
      </c>
      <c r="M254" s="283">
        <f t="shared" si="30"/>
        <v>51.999999999999993</v>
      </c>
      <c r="N254" s="256">
        <f t="shared" si="31"/>
        <v>203.05999999999997</v>
      </c>
      <c r="O254" s="321">
        <v>100</v>
      </c>
      <c r="P254" s="257">
        <f t="shared" si="32"/>
        <v>2.0305999999999997</v>
      </c>
      <c r="Q254" s="280"/>
      <c r="R254" s="323"/>
      <c r="S254" s="254"/>
      <c r="T254" s="253">
        <f t="shared" si="33"/>
        <v>7.3453050000000006</v>
      </c>
      <c r="U254" s="281">
        <f>IF(VLOOKUP($G254,'KALK_grund__GR-_LOS_3'!$B$9:$C$19,1)=$G254,VLOOKUP($G254,'KALK_grund__GR-_LOS_3'!$B$9:$C$19,2),0)</f>
        <v>30</v>
      </c>
      <c r="V254" s="257">
        <f t="shared" si="34"/>
        <v>1.5620000000000001</v>
      </c>
      <c r="W254" s="258">
        <f t="shared" si="35"/>
        <v>23.43</v>
      </c>
      <c r="X254" s="271" t="s">
        <v>867</v>
      </c>
      <c r="Y254" s="184"/>
    </row>
    <row r="255" spans="1:25" x14ac:dyDescent="0.2">
      <c r="A255" s="149"/>
      <c r="B255" s="183">
        <v>226</v>
      </c>
      <c r="C255" s="240" t="s">
        <v>354</v>
      </c>
      <c r="D255" s="325" t="s">
        <v>426</v>
      </c>
      <c r="E255" s="326" t="s">
        <v>305</v>
      </c>
      <c r="F255" s="327" t="s">
        <v>217</v>
      </c>
      <c r="G255" s="326" t="s">
        <v>558</v>
      </c>
      <c r="H255" s="328">
        <v>48.53</v>
      </c>
      <c r="I255" s="330">
        <v>5</v>
      </c>
      <c r="J255" s="325"/>
      <c r="K255" s="325"/>
      <c r="L255" s="325"/>
      <c r="M255" s="283">
        <f t="shared" si="30"/>
        <v>249.99999999999994</v>
      </c>
      <c r="N255" s="256">
        <f t="shared" si="31"/>
        <v>1011.0416666666665</v>
      </c>
      <c r="O255" s="321">
        <v>100</v>
      </c>
      <c r="P255" s="257">
        <f t="shared" si="32"/>
        <v>10.110416666666666</v>
      </c>
      <c r="Q255" s="280"/>
      <c r="R255" s="371"/>
      <c r="S255" s="254"/>
      <c r="T255" s="253">
        <f t="shared" si="33"/>
        <v>7.6070775000000008</v>
      </c>
      <c r="U255" s="281">
        <f>IF(VLOOKUP($G255,'KALK_grund__GR-_LOS_3'!$B$9:$C$19,1)=$G255,VLOOKUP($G255,'KALK_grund__GR-_LOS_3'!$B$9:$C$19,2),0)</f>
        <v>30</v>
      </c>
      <c r="V255" s="257">
        <f t="shared" si="34"/>
        <v>1.6176666666666668</v>
      </c>
      <c r="W255" s="258">
        <f t="shared" si="35"/>
        <v>24.265000000000001</v>
      </c>
      <c r="X255" s="271" t="s">
        <v>867</v>
      </c>
      <c r="Y255" s="184"/>
    </row>
    <row r="256" spans="1:25" x14ac:dyDescent="0.2">
      <c r="A256" s="149"/>
      <c r="B256" s="183">
        <v>227</v>
      </c>
      <c r="C256" s="240" t="s">
        <v>354</v>
      </c>
      <c r="D256" s="325" t="s">
        <v>218</v>
      </c>
      <c r="E256" s="326" t="s">
        <v>311</v>
      </c>
      <c r="F256" s="327" t="s">
        <v>275</v>
      </c>
      <c r="G256" s="326" t="s">
        <v>173</v>
      </c>
      <c r="H256" s="328">
        <v>6.06</v>
      </c>
      <c r="I256" s="325"/>
      <c r="J256" s="325"/>
      <c r="K256" s="325"/>
      <c r="L256" s="325" t="s">
        <v>57</v>
      </c>
      <c r="M256" s="283">
        <f t="shared" si="30"/>
        <v>1</v>
      </c>
      <c r="N256" s="256">
        <f t="shared" si="31"/>
        <v>0.505</v>
      </c>
      <c r="O256" s="321">
        <v>100</v>
      </c>
      <c r="P256" s="257">
        <f t="shared" si="32"/>
        <v>5.0499999999999998E-3</v>
      </c>
      <c r="Q256" s="280"/>
      <c r="R256" s="323"/>
      <c r="S256" s="254"/>
      <c r="T256" s="253">
        <f t="shared" si="33"/>
        <v>0.949905</v>
      </c>
      <c r="U256" s="281">
        <f>IF(VLOOKUP($G256,'KALK_grund__GR-_LOS_3'!$B$9:$C$19,1)=$G256,VLOOKUP($G256,'KALK_grund__GR-_LOS_3'!$B$9:$C$19,2),0)</f>
        <v>30</v>
      </c>
      <c r="V256" s="257">
        <f t="shared" si="34"/>
        <v>0.20199999999999999</v>
      </c>
      <c r="W256" s="258">
        <f t="shared" si="35"/>
        <v>3.03</v>
      </c>
      <c r="X256" s="271" t="s">
        <v>867</v>
      </c>
      <c r="Y256" s="184"/>
    </row>
    <row r="257" spans="1:25" x14ac:dyDescent="0.2">
      <c r="A257" s="149"/>
      <c r="B257" s="183">
        <v>228</v>
      </c>
      <c r="C257" s="240" t="s">
        <v>354</v>
      </c>
      <c r="D257" s="325" t="s">
        <v>515</v>
      </c>
      <c r="E257" s="326" t="s">
        <v>313</v>
      </c>
      <c r="F257" s="327" t="s">
        <v>217</v>
      </c>
      <c r="G257" s="326" t="s">
        <v>179</v>
      </c>
      <c r="H257" s="328">
        <v>121.66</v>
      </c>
      <c r="I257" s="330">
        <v>1</v>
      </c>
      <c r="J257" s="325"/>
      <c r="K257" s="325"/>
      <c r="L257" s="336" t="s">
        <v>59</v>
      </c>
      <c r="M257" s="283">
        <f t="shared" si="30"/>
        <v>51.999999999999993</v>
      </c>
      <c r="N257" s="256">
        <f t="shared" si="31"/>
        <v>527.19333333333327</v>
      </c>
      <c r="O257" s="321">
        <v>100</v>
      </c>
      <c r="P257" s="257">
        <f t="shared" si="32"/>
        <v>5.2719333333333331</v>
      </c>
      <c r="Q257" s="280"/>
      <c r="R257" s="371"/>
      <c r="S257" s="254"/>
      <c r="T257" s="253">
        <f t="shared" si="33"/>
        <v>19.070204999999998</v>
      </c>
      <c r="U257" s="281">
        <f>IF(VLOOKUP($G257,'KALK_grund__GR-_LOS_3'!$B$9:$C$19,1)=$G257,VLOOKUP($G257,'KALK_grund__GR-_LOS_3'!$B$9:$C$19,2),0)</f>
        <v>30</v>
      </c>
      <c r="V257" s="257">
        <f t="shared" si="34"/>
        <v>4.0553333333333335</v>
      </c>
      <c r="W257" s="258">
        <f t="shared" si="35"/>
        <v>60.83</v>
      </c>
      <c r="X257" s="271" t="s">
        <v>867</v>
      </c>
      <c r="Y257" s="184"/>
    </row>
    <row r="258" spans="1:25" x14ac:dyDescent="0.2">
      <c r="A258" s="149"/>
      <c r="B258" s="183">
        <v>229</v>
      </c>
      <c r="C258" s="240" t="s">
        <v>354</v>
      </c>
      <c r="D258" s="325" t="s">
        <v>426</v>
      </c>
      <c r="E258" s="326" t="s">
        <v>314</v>
      </c>
      <c r="F258" s="327" t="s">
        <v>217</v>
      </c>
      <c r="G258" s="326" t="s">
        <v>558</v>
      </c>
      <c r="H258" s="328">
        <v>10.199999999999999</v>
      </c>
      <c r="I258" s="330">
        <v>5</v>
      </c>
      <c r="J258" s="325"/>
      <c r="K258" s="325"/>
      <c r="L258" s="336"/>
      <c r="M258" s="283">
        <f t="shared" si="30"/>
        <v>249.99999999999994</v>
      </c>
      <c r="N258" s="256">
        <f t="shared" si="31"/>
        <v>212.49999999999991</v>
      </c>
      <c r="O258" s="321">
        <v>100</v>
      </c>
      <c r="P258" s="257">
        <f t="shared" si="32"/>
        <v>2.1249999999999991</v>
      </c>
      <c r="Q258" s="280"/>
      <c r="R258" s="371"/>
      <c r="S258" s="254"/>
      <c r="T258" s="253">
        <f t="shared" si="33"/>
        <v>1.5988499999999999</v>
      </c>
      <c r="U258" s="281">
        <f>IF(VLOOKUP($G258,'KALK_grund__GR-_LOS_3'!$B$9:$C$19,1)=$G258,VLOOKUP($G258,'KALK_grund__GR-_LOS_3'!$B$9:$C$19,2),0)</f>
        <v>30</v>
      </c>
      <c r="V258" s="257">
        <f t="shared" si="34"/>
        <v>0.33999999999999997</v>
      </c>
      <c r="W258" s="258">
        <f t="shared" si="35"/>
        <v>5.0999999999999996</v>
      </c>
      <c r="X258" s="271" t="s">
        <v>867</v>
      </c>
      <c r="Y258" s="184"/>
    </row>
    <row r="259" spans="1:25" x14ac:dyDescent="0.2">
      <c r="A259" s="149"/>
      <c r="B259" s="183">
        <v>230</v>
      </c>
      <c r="C259" s="240" t="s">
        <v>354</v>
      </c>
      <c r="D259" s="325" t="s">
        <v>427</v>
      </c>
      <c r="E259" s="326" t="s">
        <v>316</v>
      </c>
      <c r="F259" s="327" t="s">
        <v>579</v>
      </c>
      <c r="G259" s="326" t="s">
        <v>173</v>
      </c>
      <c r="H259" s="328">
        <v>3.51</v>
      </c>
      <c r="I259" s="330">
        <v>5</v>
      </c>
      <c r="J259" s="325"/>
      <c r="K259" s="325"/>
      <c r="L259" s="336"/>
      <c r="M259" s="283">
        <f t="shared" si="30"/>
        <v>249.99999999999994</v>
      </c>
      <c r="N259" s="256">
        <f t="shared" si="31"/>
        <v>73.124999999999986</v>
      </c>
      <c r="O259" s="321">
        <v>100</v>
      </c>
      <c r="P259" s="257">
        <f t="shared" si="32"/>
        <v>0.73124999999999984</v>
      </c>
      <c r="Q259" s="280"/>
      <c r="R259" s="323"/>
      <c r="S259" s="254"/>
      <c r="T259" s="253">
        <f t="shared" si="33"/>
        <v>0.55019249999999997</v>
      </c>
      <c r="U259" s="281">
        <f>IF(VLOOKUP($G259,'KALK_grund__GR-_LOS_3'!$B$9:$C$19,1)=$G259,VLOOKUP($G259,'KALK_grund__GR-_LOS_3'!$B$9:$C$19,2),0)</f>
        <v>30</v>
      </c>
      <c r="V259" s="257">
        <f t="shared" si="34"/>
        <v>0.11699999999999999</v>
      </c>
      <c r="W259" s="258">
        <f t="shared" si="35"/>
        <v>1.7549999999999999</v>
      </c>
      <c r="X259" s="271" t="s">
        <v>867</v>
      </c>
      <c r="Y259" s="184"/>
    </row>
    <row r="260" spans="1:25" x14ac:dyDescent="0.2">
      <c r="A260" s="149"/>
      <c r="B260" s="183">
        <v>231</v>
      </c>
      <c r="C260" s="240" t="s">
        <v>354</v>
      </c>
      <c r="D260" s="325" t="s">
        <v>427</v>
      </c>
      <c r="E260" s="326" t="s">
        <v>618</v>
      </c>
      <c r="F260" s="327" t="s">
        <v>245</v>
      </c>
      <c r="G260" s="326" t="s">
        <v>173</v>
      </c>
      <c r="H260" s="328">
        <v>4.4000000000000004</v>
      </c>
      <c r="I260" s="330">
        <v>5</v>
      </c>
      <c r="J260" s="325"/>
      <c r="K260" s="325"/>
      <c r="L260" s="336"/>
      <c r="M260" s="283">
        <f t="shared" si="30"/>
        <v>249.99999999999994</v>
      </c>
      <c r="N260" s="256">
        <f t="shared" si="31"/>
        <v>91.666666666666643</v>
      </c>
      <c r="O260" s="321">
        <v>100</v>
      </c>
      <c r="P260" s="257">
        <f t="shared" si="32"/>
        <v>0.91666666666666641</v>
      </c>
      <c r="Q260" s="280"/>
      <c r="R260" s="323"/>
      <c r="S260" s="254"/>
      <c r="T260" s="253">
        <f t="shared" si="33"/>
        <v>0.68970000000000009</v>
      </c>
      <c r="U260" s="281">
        <f>IF(VLOOKUP($G260,'KALK_grund__GR-_LOS_3'!$B$9:$C$19,1)=$G260,VLOOKUP($G260,'KALK_grund__GR-_LOS_3'!$B$9:$C$19,2),0)</f>
        <v>30</v>
      </c>
      <c r="V260" s="257">
        <f t="shared" si="34"/>
        <v>0.14666666666666667</v>
      </c>
      <c r="W260" s="258">
        <f t="shared" si="35"/>
        <v>2.2000000000000002</v>
      </c>
      <c r="X260" s="271" t="s">
        <v>867</v>
      </c>
      <c r="Y260" s="184"/>
    </row>
    <row r="261" spans="1:25" x14ac:dyDescent="0.2">
      <c r="A261" s="149"/>
      <c r="B261" s="183">
        <v>232</v>
      </c>
      <c r="C261" s="240" t="s">
        <v>354</v>
      </c>
      <c r="D261" s="325" t="s">
        <v>619</v>
      </c>
      <c r="E261" s="326" t="s">
        <v>317</v>
      </c>
      <c r="F261" s="333" t="s">
        <v>620</v>
      </c>
      <c r="G261" s="326" t="s">
        <v>173</v>
      </c>
      <c r="H261" s="328">
        <v>3.31</v>
      </c>
      <c r="I261" s="330">
        <v>1</v>
      </c>
      <c r="J261" s="325"/>
      <c r="K261" s="325"/>
      <c r="L261" s="336" t="s">
        <v>59</v>
      </c>
      <c r="M261" s="283">
        <f t="shared" si="30"/>
        <v>51.999999999999993</v>
      </c>
      <c r="N261" s="256">
        <f t="shared" si="31"/>
        <v>14.343333333333332</v>
      </c>
      <c r="O261" s="321">
        <v>100</v>
      </c>
      <c r="P261" s="257">
        <f t="shared" si="32"/>
        <v>0.14343333333333333</v>
      </c>
      <c r="Q261" s="280"/>
      <c r="R261" s="371"/>
      <c r="S261" s="254"/>
      <c r="T261" s="253">
        <f t="shared" si="33"/>
        <v>0.51884249999999998</v>
      </c>
      <c r="U261" s="281">
        <f>IF(VLOOKUP($G261,'KALK_grund__GR-_LOS_3'!$B$9:$C$19,1)=$G261,VLOOKUP($G261,'KALK_grund__GR-_LOS_3'!$B$9:$C$19,2),0)</f>
        <v>30</v>
      </c>
      <c r="V261" s="257">
        <f t="shared" si="34"/>
        <v>0.11033333333333334</v>
      </c>
      <c r="W261" s="258">
        <f t="shared" si="35"/>
        <v>1.655</v>
      </c>
      <c r="X261" s="271" t="s">
        <v>867</v>
      </c>
      <c r="Y261" s="184"/>
    </row>
    <row r="262" spans="1:25" x14ac:dyDescent="0.2">
      <c r="A262" s="149"/>
      <c r="B262" s="183">
        <v>233</v>
      </c>
      <c r="C262" s="240" t="s">
        <v>354</v>
      </c>
      <c r="D262" s="325" t="s">
        <v>427</v>
      </c>
      <c r="E262" s="326" t="s">
        <v>504</v>
      </c>
      <c r="F262" s="327" t="s">
        <v>582</v>
      </c>
      <c r="G262" s="326" t="s">
        <v>173</v>
      </c>
      <c r="H262" s="328">
        <v>3.5</v>
      </c>
      <c r="I262" s="330">
        <v>5</v>
      </c>
      <c r="J262" s="325"/>
      <c r="K262" s="325"/>
      <c r="L262" s="325"/>
      <c r="M262" s="283">
        <f t="shared" si="30"/>
        <v>249.99999999999994</v>
      </c>
      <c r="N262" s="256">
        <f t="shared" si="31"/>
        <v>72.916666666666643</v>
      </c>
      <c r="O262" s="321">
        <v>100</v>
      </c>
      <c r="P262" s="257">
        <f t="shared" si="32"/>
        <v>0.72916666666666641</v>
      </c>
      <c r="Q262" s="280"/>
      <c r="R262" s="371"/>
      <c r="S262" s="254"/>
      <c r="T262" s="253">
        <f t="shared" si="33"/>
        <v>0.54862500000000003</v>
      </c>
      <c r="U262" s="281">
        <f>IF(VLOOKUP($G262,'KALK_grund__GR-_LOS_3'!$B$9:$C$19,1)=$G262,VLOOKUP($G262,'KALK_grund__GR-_LOS_3'!$B$9:$C$19,2),0)</f>
        <v>30</v>
      </c>
      <c r="V262" s="257">
        <f t="shared" si="34"/>
        <v>0.11666666666666667</v>
      </c>
      <c r="W262" s="258">
        <f t="shared" si="35"/>
        <v>1.75</v>
      </c>
      <c r="X262" s="271" t="s">
        <v>867</v>
      </c>
      <c r="Y262" s="184"/>
    </row>
    <row r="263" spans="1:25" x14ac:dyDescent="0.2">
      <c r="A263" s="149"/>
      <c r="B263" s="183">
        <v>234</v>
      </c>
      <c r="C263" s="240" t="s">
        <v>354</v>
      </c>
      <c r="D263" s="325" t="s">
        <v>427</v>
      </c>
      <c r="E263" s="326" t="s">
        <v>621</v>
      </c>
      <c r="F263" s="327" t="s">
        <v>241</v>
      </c>
      <c r="G263" s="326" t="s">
        <v>173</v>
      </c>
      <c r="H263" s="328">
        <v>4.3899999999999997</v>
      </c>
      <c r="I263" s="330">
        <v>5</v>
      </c>
      <c r="J263" s="325"/>
      <c r="K263" s="325"/>
      <c r="L263" s="325"/>
      <c r="M263" s="283">
        <f t="shared" si="30"/>
        <v>249.99999999999994</v>
      </c>
      <c r="N263" s="256">
        <f t="shared" si="31"/>
        <v>91.458333333333314</v>
      </c>
      <c r="O263" s="321">
        <v>100</v>
      </c>
      <c r="P263" s="257">
        <f t="shared" si="32"/>
        <v>0.91458333333333319</v>
      </c>
      <c r="Q263" s="280"/>
      <c r="R263" s="371"/>
      <c r="S263" s="254"/>
      <c r="T263" s="253">
        <f t="shared" si="33"/>
        <v>0.68813249999999992</v>
      </c>
      <c r="U263" s="281">
        <f>IF(VLOOKUP($G263,'KALK_grund__GR-_LOS_3'!$B$9:$C$19,1)=$G263,VLOOKUP($G263,'KALK_grund__GR-_LOS_3'!$B$9:$C$19,2),0)</f>
        <v>30</v>
      </c>
      <c r="V263" s="257">
        <f t="shared" si="34"/>
        <v>0.14633333333333332</v>
      </c>
      <c r="W263" s="258">
        <f t="shared" si="35"/>
        <v>2.1949999999999998</v>
      </c>
      <c r="X263" s="271" t="s">
        <v>867</v>
      </c>
      <c r="Y263" s="314"/>
    </row>
    <row r="264" spans="1:25" x14ac:dyDescent="0.2">
      <c r="A264" s="149"/>
      <c r="B264" s="183">
        <v>235</v>
      </c>
      <c r="C264" s="240" t="s">
        <v>354</v>
      </c>
      <c r="D264" s="325" t="s">
        <v>850</v>
      </c>
      <c r="E264" s="326" t="s">
        <v>505</v>
      </c>
      <c r="F264" s="327" t="s">
        <v>275</v>
      </c>
      <c r="G264" s="326" t="s">
        <v>179</v>
      </c>
      <c r="H264" s="328">
        <v>7.35</v>
      </c>
      <c r="I264" s="325"/>
      <c r="J264" s="325"/>
      <c r="K264" s="325"/>
      <c r="L264" s="325" t="s">
        <v>57</v>
      </c>
      <c r="M264" s="283">
        <f t="shared" si="30"/>
        <v>1</v>
      </c>
      <c r="N264" s="256">
        <f t="shared" si="31"/>
        <v>0.61249999999999993</v>
      </c>
      <c r="O264" s="321">
        <v>100</v>
      </c>
      <c r="P264" s="257">
        <f t="shared" si="32"/>
        <v>6.1249999999999994E-3</v>
      </c>
      <c r="Q264" s="280"/>
      <c r="R264" s="371"/>
      <c r="S264" s="254"/>
      <c r="T264" s="253">
        <f t="shared" si="33"/>
        <v>1.1521125000000001</v>
      </c>
      <c r="U264" s="281">
        <f>IF(VLOOKUP($G264,'KALK_grund__GR-_LOS_3'!$B$9:$C$19,1)=$G264,VLOOKUP($G264,'KALK_grund__GR-_LOS_3'!$B$9:$C$19,2),0)</f>
        <v>30</v>
      </c>
      <c r="V264" s="257">
        <f t="shared" si="34"/>
        <v>0.245</v>
      </c>
      <c r="W264" s="258">
        <f t="shared" si="35"/>
        <v>3.6749999999999998</v>
      </c>
      <c r="X264" s="271" t="s">
        <v>867</v>
      </c>
      <c r="Y264" s="314"/>
    </row>
    <row r="265" spans="1:25" x14ac:dyDescent="0.2">
      <c r="A265" s="149"/>
      <c r="B265" s="183">
        <v>236</v>
      </c>
      <c r="C265" s="240" t="s">
        <v>354</v>
      </c>
      <c r="D265" s="325" t="s">
        <v>851</v>
      </c>
      <c r="E265" s="326" t="s">
        <v>507</v>
      </c>
      <c r="F265" s="327" t="s">
        <v>267</v>
      </c>
      <c r="G265" s="326" t="s">
        <v>172</v>
      </c>
      <c r="H265" s="328">
        <v>30.24</v>
      </c>
      <c r="I265" s="325"/>
      <c r="J265" s="325"/>
      <c r="K265" s="325"/>
      <c r="L265" s="325" t="s">
        <v>57</v>
      </c>
      <c r="M265" s="283">
        <f t="shared" si="30"/>
        <v>1</v>
      </c>
      <c r="N265" s="256">
        <f t="shared" si="31"/>
        <v>2.52</v>
      </c>
      <c r="O265" s="321">
        <v>100</v>
      </c>
      <c r="P265" s="257">
        <f t="shared" si="32"/>
        <v>2.52E-2</v>
      </c>
      <c r="Q265" s="280"/>
      <c r="R265" s="371"/>
      <c r="S265" s="254"/>
      <c r="T265" s="253">
        <f t="shared" si="33"/>
        <v>4.7401200000000001</v>
      </c>
      <c r="U265" s="281">
        <f>IF(VLOOKUP($G265,'KALK_grund__GR-_LOS_3'!$B$9:$C$19,1)=$G265,VLOOKUP($G265,'KALK_grund__GR-_LOS_3'!$B$9:$C$19,2),0)</f>
        <v>30</v>
      </c>
      <c r="V265" s="257">
        <f t="shared" si="34"/>
        <v>1.008</v>
      </c>
      <c r="W265" s="258">
        <f t="shared" si="35"/>
        <v>15.120000000000001</v>
      </c>
      <c r="X265" s="271" t="s">
        <v>867</v>
      </c>
      <c r="Y265" s="314"/>
    </row>
    <row r="266" spans="1:25" x14ac:dyDescent="0.2">
      <c r="A266" s="149"/>
      <c r="B266" s="183">
        <v>237</v>
      </c>
      <c r="C266" s="240" t="s">
        <v>354</v>
      </c>
      <c r="D266" s="325" t="s">
        <v>850</v>
      </c>
      <c r="E266" s="326" t="s">
        <v>508</v>
      </c>
      <c r="F266" s="327" t="s">
        <v>359</v>
      </c>
      <c r="G266" s="326" t="s">
        <v>179</v>
      </c>
      <c r="H266" s="328">
        <v>23.66</v>
      </c>
      <c r="I266" s="325"/>
      <c r="J266" s="325"/>
      <c r="K266" s="325"/>
      <c r="L266" s="325" t="s">
        <v>125</v>
      </c>
      <c r="M266" s="283">
        <f t="shared" si="30"/>
        <v>4</v>
      </c>
      <c r="N266" s="256">
        <f t="shared" si="31"/>
        <v>7.8866666666666667</v>
      </c>
      <c r="O266" s="321">
        <v>100</v>
      </c>
      <c r="P266" s="257">
        <f t="shared" si="32"/>
        <v>7.8866666666666668E-2</v>
      </c>
      <c r="Q266" s="280"/>
      <c r="R266" s="371"/>
      <c r="S266" s="254"/>
      <c r="T266" s="253">
        <f t="shared" si="33"/>
        <v>3.7087050000000001</v>
      </c>
      <c r="U266" s="281">
        <f>IF(VLOOKUP($G266,'KALK_grund__GR-_LOS_3'!$B$9:$C$19,1)=$G266,VLOOKUP($G266,'KALK_grund__GR-_LOS_3'!$B$9:$C$19,2),0)</f>
        <v>30</v>
      </c>
      <c r="V266" s="257">
        <f t="shared" si="34"/>
        <v>0.78866666666666663</v>
      </c>
      <c r="W266" s="258">
        <f t="shared" si="35"/>
        <v>11.83</v>
      </c>
      <c r="X266" s="271" t="s">
        <v>867</v>
      </c>
      <c r="Y266" s="314"/>
    </row>
    <row r="267" spans="1:25" x14ac:dyDescent="0.2">
      <c r="A267" s="149"/>
      <c r="B267" s="183">
        <v>238</v>
      </c>
      <c r="C267" s="240" t="s">
        <v>354</v>
      </c>
      <c r="D267" s="325" t="s">
        <v>576</v>
      </c>
      <c r="E267" s="326" t="s">
        <v>509</v>
      </c>
      <c r="F267" s="327" t="s">
        <v>622</v>
      </c>
      <c r="G267" s="326" t="s">
        <v>173</v>
      </c>
      <c r="H267" s="328">
        <v>4.92</v>
      </c>
      <c r="I267" s="325" t="s">
        <v>57</v>
      </c>
      <c r="J267" s="325"/>
      <c r="K267" s="325"/>
      <c r="L267" s="336" t="s">
        <v>59</v>
      </c>
      <c r="M267" s="283">
        <f>(I269*$M$9*12)+(K269*12)+L269</f>
        <v>51.999999999999993</v>
      </c>
      <c r="N267" s="256">
        <f>(H269*M269)/12</f>
        <v>33.409999999999997</v>
      </c>
      <c r="O267" s="321">
        <v>100</v>
      </c>
      <c r="P267" s="257">
        <f>N269/O269</f>
        <v>0.33409999999999995</v>
      </c>
      <c r="Q267" s="280"/>
      <c r="R267" s="371"/>
      <c r="S267" s="254"/>
      <c r="T267" s="253">
        <f>H269/O269*$O$7</f>
        <v>1.2085425000000001</v>
      </c>
      <c r="U267" s="281">
        <f>IF(VLOOKUP($G267,'KALK_grund__GR-_LOS_3'!$B$9:$C$19,1)=$G267,VLOOKUP($G267,'KALK_grund__GR-_LOS_3'!$B$9:$C$19,2),0)</f>
        <v>30</v>
      </c>
      <c r="V267" s="257">
        <f>H269/U269</f>
        <v>0.25700000000000001</v>
      </c>
      <c r="W267" s="258">
        <f>V269*$W$7</f>
        <v>3.855</v>
      </c>
      <c r="X267" s="271" t="s">
        <v>867</v>
      </c>
      <c r="Y267" s="314"/>
    </row>
    <row r="268" spans="1:25" x14ac:dyDescent="0.2">
      <c r="A268" s="149"/>
      <c r="B268" s="183">
        <v>239</v>
      </c>
      <c r="C268" s="240" t="s">
        <v>354</v>
      </c>
      <c r="D268" s="325" t="s">
        <v>841</v>
      </c>
      <c r="E268" s="326" t="s">
        <v>510</v>
      </c>
      <c r="F268" s="327" t="s">
        <v>623</v>
      </c>
      <c r="G268" s="326" t="s">
        <v>558</v>
      </c>
      <c r="H268" s="328">
        <v>244.84</v>
      </c>
      <c r="I268" s="325" t="s">
        <v>57</v>
      </c>
      <c r="J268" s="325"/>
      <c r="K268" s="325"/>
      <c r="L268" s="336" t="s">
        <v>59</v>
      </c>
      <c r="M268" s="283">
        <f t="shared" si="30"/>
        <v>51.999999999999993</v>
      </c>
      <c r="N268" s="256">
        <f t="shared" si="31"/>
        <v>1060.9733333333331</v>
      </c>
      <c r="O268" s="321">
        <v>100</v>
      </c>
      <c r="P268" s="257">
        <f t="shared" si="32"/>
        <v>10.609733333333331</v>
      </c>
      <c r="Q268" s="280"/>
      <c r="R268" s="373"/>
      <c r="S268" s="254"/>
      <c r="T268" s="253">
        <f t="shared" si="33"/>
        <v>38.37867</v>
      </c>
      <c r="U268" s="281">
        <f>IF(VLOOKUP($G268,'KALK_grund__GR-_LOS_3'!$B$9:$C$19,1)=$G268,VLOOKUP($G268,'KALK_grund__GR-_LOS_3'!$B$9:$C$19,2),0)</f>
        <v>30</v>
      </c>
      <c r="V268" s="257">
        <f t="shared" si="34"/>
        <v>8.1613333333333333</v>
      </c>
      <c r="W268" s="258">
        <f t="shared" si="35"/>
        <v>122.42</v>
      </c>
      <c r="X268" s="271" t="s">
        <v>867</v>
      </c>
      <c r="Y268" s="314"/>
    </row>
    <row r="269" spans="1:25" x14ac:dyDescent="0.2">
      <c r="A269" s="149"/>
      <c r="B269" s="183">
        <v>240</v>
      </c>
      <c r="C269" s="240" t="s">
        <v>354</v>
      </c>
      <c r="D269" s="325" t="s">
        <v>841</v>
      </c>
      <c r="E269" s="326" t="s">
        <v>624</v>
      </c>
      <c r="F269" s="327" t="s">
        <v>625</v>
      </c>
      <c r="G269" s="326" t="s">
        <v>558</v>
      </c>
      <c r="H269" s="328">
        <v>7.71</v>
      </c>
      <c r="I269" s="325" t="s">
        <v>57</v>
      </c>
      <c r="J269" s="325"/>
      <c r="K269" s="325"/>
      <c r="L269" s="336" t="s">
        <v>59</v>
      </c>
      <c r="M269" s="283">
        <f>(I269*$M$9*12)+(K269*12)+L269</f>
        <v>51.999999999999993</v>
      </c>
      <c r="N269" s="256">
        <f t="shared" si="31"/>
        <v>33.409999999999997</v>
      </c>
      <c r="O269" s="321">
        <v>100</v>
      </c>
      <c r="P269" s="257">
        <f t="shared" si="32"/>
        <v>0.33409999999999995</v>
      </c>
      <c r="Q269" s="280"/>
      <c r="R269" s="371"/>
      <c r="S269" s="254"/>
      <c r="T269" s="253">
        <f t="shared" si="33"/>
        <v>1.2085425000000001</v>
      </c>
      <c r="U269" s="281">
        <f>IF(VLOOKUP($G269,'KALK_grund__GR-_LOS_3'!$B$9:$C$19,1)=$G269,VLOOKUP($G269,'KALK_grund__GR-_LOS_3'!$B$9:$C$19,2),0)</f>
        <v>30</v>
      </c>
      <c r="V269" s="257">
        <f t="shared" si="34"/>
        <v>0.25700000000000001</v>
      </c>
      <c r="W269" s="258">
        <f t="shared" si="35"/>
        <v>3.855</v>
      </c>
      <c r="X269" s="271" t="s">
        <v>867</v>
      </c>
      <c r="Y269" s="314"/>
    </row>
    <row r="270" spans="1:25" x14ac:dyDescent="0.2">
      <c r="A270" s="149"/>
      <c r="B270" s="183">
        <v>241</v>
      </c>
      <c r="C270" s="240" t="s">
        <v>354</v>
      </c>
      <c r="D270" s="325" t="s">
        <v>515</v>
      </c>
      <c r="E270" s="326" t="s">
        <v>626</v>
      </c>
      <c r="F270" s="327" t="s">
        <v>625</v>
      </c>
      <c r="G270" s="326" t="s">
        <v>558</v>
      </c>
      <c r="H270" s="328">
        <v>7.81</v>
      </c>
      <c r="I270" s="325" t="s">
        <v>57</v>
      </c>
      <c r="J270" s="325"/>
      <c r="K270" s="325"/>
      <c r="L270" s="336" t="s">
        <v>59</v>
      </c>
      <c r="M270" s="283">
        <f t="shared" si="30"/>
        <v>51.999999999999993</v>
      </c>
      <c r="N270" s="256">
        <f t="shared" si="31"/>
        <v>33.843333333333327</v>
      </c>
      <c r="O270" s="321">
        <v>100</v>
      </c>
      <c r="P270" s="257">
        <f t="shared" si="32"/>
        <v>0.33843333333333325</v>
      </c>
      <c r="Q270" s="280"/>
      <c r="R270" s="371"/>
      <c r="S270" s="254"/>
      <c r="T270" s="253">
        <f t="shared" si="33"/>
        <v>1.2242175000000002</v>
      </c>
      <c r="U270" s="281">
        <f>IF(VLOOKUP($G270,'KALK_grund__GR-_LOS_3'!$B$9:$C$19,1)=$G270,VLOOKUP($G270,'KALK_grund__GR-_LOS_3'!$B$9:$C$19,2),0)</f>
        <v>30</v>
      </c>
      <c r="V270" s="257">
        <f t="shared" si="34"/>
        <v>0.26033333333333331</v>
      </c>
      <c r="W270" s="258">
        <f t="shared" si="35"/>
        <v>3.9049999999999994</v>
      </c>
      <c r="X270" s="271" t="s">
        <v>867</v>
      </c>
      <c r="Y270" s="314"/>
    </row>
    <row r="271" spans="1:25" x14ac:dyDescent="0.2">
      <c r="A271" s="149"/>
      <c r="B271" s="183">
        <v>242</v>
      </c>
      <c r="C271" s="240" t="s">
        <v>354</v>
      </c>
      <c r="D271" s="325" t="s">
        <v>850</v>
      </c>
      <c r="E271" s="326" t="s">
        <v>627</v>
      </c>
      <c r="F271" s="327" t="s">
        <v>275</v>
      </c>
      <c r="G271" s="326" t="s">
        <v>179</v>
      </c>
      <c r="H271" s="328">
        <v>7.24</v>
      </c>
      <c r="I271" s="325"/>
      <c r="J271" s="325"/>
      <c r="K271" s="325"/>
      <c r="L271" s="325" t="s">
        <v>57</v>
      </c>
      <c r="M271" s="283">
        <f t="shared" si="30"/>
        <v>1</v>
      </c>
      <c r="N271" s="256">
        <f t="shared" si="31"/>
        <v>0.60333333333333339</v>
      </c>
      <c r="O271" s="321">
        <v>100</v>
      </c>
      <c r="P271" s="257">
        <f t="shared" si="32"/>
        <v>6.0333333333333341E-3</v>
      </c>
      <c r="Q271" s="280"/>
      <c r="R271" s="323"/>
      <c r="S271" s="254"/>
      <c r="T271" s="253">
        <f t="shared" si="33"/>
        <v>1.13487</v>
      </c>
      <c r="U271" s="281">
        <f>IF(VLOOKUP($G271,'KALK_grund__GR-_LOS_3'!$B$9:$C$19,1)=$G271,VLOOKUP($G271,'KALK_grund__GR-_LOS_3'!$B$9:$C$19,2),0)</f>
        <v>30</v>
      </c>
      <c r="V271" s="257">
        <f t="shared" si="34"/>
        <v>0.24133333333333334</v>
      </c>
      <c r="W271" s="258">
        <f t="shared" si="35"/>
        <v>3.62</v>
      </c>
      <c r="X271" s="271" t="s">
        <v>867</v>
      </c>
      <c r="Y271" s="314"/>
    </row>
    <row r="272" spans="1:25" x14ac:dyDescent="0.2">
      <c r="A272" s="149"/>
      <c r="B272" s="183">
        <v>243</v>
      </c>
      <c r="C272" s="240" t="s">
        <v>354</v>
      </c>
      <c r="D272" s="325" t="s">
        <v>427</v>
      </c>
      <c r="E272" s="326" t="s">
        <v>628</v>
      </c>
      <c r="F272" s="327" t="s">
        <v>582</v>
      </c>
      <c r="G272" s="326" t="s">
        <v>173</v>
      </c>
      <c r="H272" s="328">
        <v>3.51</v>
      </c>
      <c r="I272" s="330">
        <v>5</v>
      </c>
      <c r="J272" s="325"/>
      <c r="K272" s="325"/>
      <c r="L272" s="325"/>
      <c r="M272" s="283">
        <f t="shared" si="30"/>
        <v>249.99999999999994</v>
      </c>
      <c r="N272" s="256">
        <f t="shared" si="31"/>
        <v>73.124999999999986</v>
      </c>
      <c r="O272" s="321">
        <v>100</v>
      </c>
      <c r="P272" s="257">
        <f t="shared" si="32"/>
        <v>0.73124999999999984</v>
      </c>
      <c r="Q272" s="280"/>
      <c r="R272" s="323"/>
      <c r="S272" s="254"/>
      <c r="T272" s="253">
        <f t="shared" si="33"/>
        <v>0.55019249999999997</v>
      </c>
      <c r="U272" s="281">
        <f>IF(VLOOKUP($G272,'KALK_grund__GR-_LOS_3'!$B$9:$C$19,1)=$G272,VLOOKUP($G272,'KALK_grund__GR-_LOS_3'!$B$9:$C$19,2),0)</f>
        <v>30</v>
      </c>
      <c r="V272" s="257">
        <f t="shared" si="34"/>
        <v>0.11699999999999999</v>
      </c>
      <c r="W272" s="258">
        <f t="shared" si="35"/>
        <v>1.7549999999999999</v>
      </c>
      <c r="X272" s="271" t="s">
        <v>867</v>
      </c>
      <c r="Y272" s="314"/>
    </row>
    <row r="273" spans="1:25" x14ac:dyDescent="0.2">
      <c r="A273" s="149"/>
      <c r="B273" s="183">
        <v>244</v>
      </c>
      <c r="C273" s="240" t="s">
        <v>354</v>
      </c>
      <c r="D273" s="325" t="s">
        <v>427</v>
      </c>
      <c r="E273" s="326" t="s">
        <v>629</v>
      </c>
      <c r="F273" s="327" t="s">
        <v>241</v>
      </c>
      <c r="G273" s="326" t="s">
        <v>173</v>
      </c>
      <c r="H273" s="328">
        <v>4.37</v>
      </c>
      <c r="I273" s="330">
        <v>5</v>
      </c>
      <c r="J273" s="325"/>
      <c r="K273" s="325"/>
      <c r="L273" s="325"/>
      <c r="M273" s="283">
        <f t="shared" si="30"/>
        <v>249.99999999999994</v>
      </c>
      <c r="N273" s="256">
        <f t="shared" si="31"/>
        <v>91.041666666666643</v>
      </c>
      <c r="O273" s="321">
        <v>100</v>
      </c>
      <c r="P273" s="257">
        <f t="shared" si="32"/>
        <v>0.91041666666666643</v>
      </c>
      <c r="Q273" s="280"/>
      <c r="R273" s="323"/>
      <c r="S273" s="254"/>
      <c r="T273" s="253">
        <f t="shared" si="33"/>
        <v>0.68499750000000004</v>
      </c>
      <c r="U273" s="281">
        <f>IF(VLOOKUP($G273,'KALK_grund__GR-_LOS_3'!$B$9:$C$19,1)=$G273,VLOOKUP($G273,'KALK_grund__GR-_LOS_3'!$B$9:$C$19,2),0)</f>
        <v>30</v>
      </c>
      <c r="V273" s="257">
        <f t="shared" si="34"/>
        <v>0.14566666666666667</v>
      </c>
      <c r="W273" s="258">
        <f t="shared" si="35"/>
        <v>2.1850000000000001</v>
      </c>
      <c r="X273" s="271" t="s">
        <v>867</v>
      </c>
      <c r="Y273" s="314"/>
    </row>
    <row r="274" spans="1:25" x14ac:dyDescent="0.2">
      <c r="A274" s="149"/>
      <c r="B274" s="183">
        <v>245</v>
      </c>
      <c r="C274" s="240" t="s">
        <v>354</v>
      </c>
      <c r="D274" s="325" t="s">
        <v>619</v>
      </c>
      <c r="E274" s="326" t="s">
        <v>630</v>
      </c>
      <c r="F274" s="333" t="s">
        <v>631</v>
      </c>
      <c r="G274" s="326" t="s">
        <v>173</v>
      </c>
      <c r="H274" s="328">
        <v>3.38</v>
      </c>
      <c r="I274" s="330">
        <v>1</v>
      </c>
      <c r="J274" s="325"/>
      <c r="K274" s="325"/>
      <c r="L274" s="336" t="s">
        <v>59</v>
      </c>
      <c r="M274" s="283">
        <f t="shared" si="30"/>
        <v>51.999999999999993</v>
      </c>
      <c r="N274" s="256">
        <f t="shared" si="31"/>
        <v>14.646666666666663</v>
      </c>
      <c r="O274" s="321">
        <v>100</v>
      </c>
      <c r="P274" s="257">
        <f t="shared" si="32"/>
        <v>0.14646666666666663</v>
      </c>
      <c r="Q274" s="280"/>
      <c r="R274" s="323"/>
      <c r="S274" s="254"/>
      <c r="T274" s="253">
        <f t="shared" si="33"/>
        <v>0.52981499999999992</v>
      </c>
      <c r="U274" s="281">
        <f>IF(VLOOKUP($G274,'KALK_grund__GR-_LOS_3'!$B$9:$C$19,1)=$G274,VLOOKUP($G274,'KALK_grund__GR-_LOS_3'!$B$9:$C$19,2),0)</f>
        <v>30</v>
      </c>
      <c r="V274" s="257">
        <f t="shared" si="34"/>
        <v>0.11266666666666666</v>
      </c>
      <c r="W274" s="258">
        <f t="shared" si="35"/>
        <v>1.69</v>
      </c>
      <c r="X274" s="271" t="s">
        <v>867</v>
      </c>
      <c r="Y274" s="314"/>
    </row>
    <row r="275" spans="1:25" x14ac:dyDescent="0.2">
      <c r="A275" s="149"/>
      <c r="B275" s="183">
        <v>246</v>
      </c>
      <c r="C275" s="240" t="s">
        <v>354</v>
      </c>
      <c r="D275" s="325" t="s">
        <v>427</v>
      </c>
      <c r="E275" s="326" t="s">
        <v>632</v>
      </c>
      <c r="F275" s="327" t="s">
        <v>579</v>
      </c>
      <c r="G275" s="326" t="s">
        <v>173</v>
      </c>
      <c r="H275" s="328">
        <v>3.55</v>
      </c>
      <c r="I275" s="330">
        <v>5</v>
      </c>
      <c r="J275" s="325"/>
      <c r="K275" s="325"/>
      <c r="L275" s="325"/>
      <c r="M275" s="283">
        <f t="shared" si="30"/>
        <v>249.99999999999994</v>
      </c>
      <c r="N275" s="256">
        <f t="shared" si="31"/>
        <v>73.958333333333314</v>
      </c>
      <c r="O275" s="321">
        <v>100</v>
      </c>
      <c r="P275" s="257">
        <f t="shared" si="32"/>
        <v>0.73958333333333315</v>
      </c>
      <c r="Q275" s="280"/>
      <c r="R275" s="323"/>
      <c r="S275" s="254"/>
      <c r="T275" s="253">
        <f t="shared" si="33"/>
        <v>0.55646249999999997</v>
      </c>
      <c r="U275" s="281">
        <f>IF(VLOOKUP($G275,'KALK_grund__GR-_LOS_3'!$B$9:$C$19,1)=$G275,VLOOKUP($G275,'KALK_grund__GR-_LOS_3'!$B$9:$C$19,2),0)</f>
        <v>30</v>
      </c>
      <c r="V275" s="257">
        <f t="shared" si="34"/>
        <v>0.11833333333333333</v>
      </c>
      <c r="W275" s="258">
        <f t="shared" si="35"/>
        <v>1.7749999999999999</v>
      </c>
      <c r="X275" s="271" t="s">
        <v>867</v>
      </c>
      <c r="Y275" s="314"/>
    </row>
    <row r="276" spans="1:25" x14ac:dyDescent="0.2">
      <c r="A276" s="149"/>
      <c r="B276" s="183">
        <v>247</v>
      </c>
      <c r="C276" s="240" t="s">
        <v>354</v>
      </c>
      <c r="D276" s="325" t="s">
        <v>427</v>
      </c>
      <c r="E276" s="326" t="s">
        <v>633</v>
      </c>
      <c r="F276" s="327" t="s">
        <v>245</v>
      </c>
      <c r="G276" s="326" t="s">
        <v>173</v>
      </c>
      <c r="H276" s="328">
        <v>4.42</v>
      </c>
      <c r="I276" s="330">
        <v>5</v>
      </c>
      <c r="J276" s="325"/>
      <c r="K276" s="325"/>
      <c r="L276" s="325"/>
      <c r="M276" s="283">
        <f t="shared" si="30"/>
        <v>249.99999999999994</v>
      </c>
      <c r="N276" s="256">
        <f t="shared" si="31"/>
        <v>92.083333333333314</v>
      </c>
      <c r="O276" s="321">
        <v>100</v>
      </c>
      <c r="P276" s="257">
        <f t="shared" si="32"/>
        <v>0.92083333333333317</v>
      </c>
      <c r="Q276" s="280"/>
      <c r="R276" s="371"/>
      <c r="S276" s="254"/>
      <c r="T276" s="253">
        <f t="shared" si="33"/>
        <v>0.69283499999999998</v>
      </c>
      <c r="U276" s="281">
        <f>IF(VLOOKUP($G276,'KALK_grund__GR-_LOS_3'!$B$9:$C$19,1)=$G276,VLOOKUP($G276,'KALK_grund__GR-_LOS_3'!$B$9:$C$19,2),0)</f>
        <v>30</v>
      </c>
      <c r="V276" s="257">
        <f t="shared" si="34"/>
        <v>0.14733333333333334</v>
      </c>
      <c r="W276" s="258">
        <f t="shared" si="35"/>
        <v>2.21</v>
      </c>
      <c r="X276" s="271" t="s">
        <v>867</v>
      </c>
      <c r="Y276" s="314"/>
    </row>
    <row r="277" spans="1:25" x14ac:dyDescent="0.2">
      <c r="A277" s="149"/>
      <c r="B277" s="183">
        <v>248</v>
      </c>
      <c r="C277" s="240" t="s">
        <v>354</v>
      </c>
      <c r="D277" s="325" t="s">
        <v>435</v>
      </c>
      <c r="E277" s="326" t="s">
        <v>634</v>
      </c>
      <c r="F277" s="327" t="s">
        <v>635</v>
      </c>
      <c r="G277" s="326" t="s">
        <v>558</v>
      </c>
      <c r="H277" s="328">
        <v>10.06</v>
      </c>
      <c r="I277" s="330">
        <v>5</v>
      </c>
      <c r="J277" s="325"/>
      <c r="K277" s="325"/>
      <c r="L277" s="325"/>
      <c r="M277" s="283">
        <f t="shared" si="30"/>
        <v>249.99999999999994</v>
      </c>
      <c r="N277" s="256">
        <f t="shared" si="31"/>
        <v>209.58333333333329</v>
      </c>
      <c r="O277" s="321">
        <v>100</v>
      </c>
      <c r="P277" s="257">
        <f t="shared" si="32"/>
        <v>2.0958333333333328</v>
      </c>
      <c r="Q277" s="280"/>
      <c r="R277" s="371"/>
      <c r="S277" s="254"/>
      <c r="T277" s="253">
        <f t="shared" si="33"/>
        <v>1.5769050000000002</v>
      </c>
      <c r="U277" s="281">
        <f>IF(VLOOKUP($G277,'KALK_grund__GR-_LOS_3'!$B$9:$C$19,1)=$G277,VLOOKUP($G277,'KALK_grund__GR-_LOS_3'!$B$9:$C$19,2),0)</f>
        <v>30</v>
      </c>
      <c r="V277" s="257">
        <f t="shared" si="34"/>
        <v>0.33533333333333337</v>
      </c>
      <c r="W277" s="258">
        <f t="shared" si="35"/>
        <v>5.03</v>
      </c>
      <c r="X277" s="271" t="s">
        <v>867</v>
      </c>
      <c r="Y277" s="314"/>
    </row>
    <row r="278" spans="1:25" x14ac:dyDescent="0.2">
      <c r="A278" s="149"/>
      <c r="B278" s="183">
        <v>249</v>
      </c>
      <c r="C278" s="240" t="s">
        <v>354</v>
      </c>
      <c r="D278" s="325" t="s">
        <v>435</v>
      </c>
      <c r="E278" s="326" t="s">
        <v>636</v>
      </c>
      <c r="F278" s="327" t="s">
        <v>635</v>
      </c>
      <c r="G278" s="326" t="s">
        <v>558</v>
      </c>
      <c r="H278" s="328">
        <v>9.86</v>
      </c>
      <c r="I278" s="330">
        <v>5</v>
      </c>
      <c r="J278" s="325"/>
      <c r="K278" s="325"/>
      <c r="L278" s="325"/>
      <c r="M278" s="283">
        <f t="shared" si="30"/>
        <v>249.99999999999994</v>
      </c>
      <c r="N278" s="256">
        <f t="shared" si="31"/>
        <v>205.4166666666666</v>
      </c>
      <c r="O278" s="321">
        <v>100</v>
      </c>
      <c r="P278" s="257">
        <f t="shared" si="32"/>
        <v>2.0541666666666658</v>
      </c>
      <c r="Q278" s="280"/>
      <c r="R278" s="323"/>
      <c r="S278" s="254"/>
      <c r="T278" s="253">
        <f t="shared" si="33"/>
        <v>1.545555</v>
      </c>
      <c r="U278" s="281">
        <f>IF(VLOOKUP($G278,'KALK_grund__GR-_LOS_3'!$B$9:$C$19,1)=$G278,VLOOKUP($G278,'KALK_grund__GR-_LOS_3'!$B$9:$C$19,2),0)</f>
        <v>30</v>
      </c>
      <c r="V278" s="257">
        <f t="shared" si="34"/>
        <v>0.32866666666666666</v>
      </c>
      <c r="W278" s="258">
        <f t="shared" si="35"/>
        <v>4.93</v>
      </c>
      <c r="X278" s="271" t="s">
        <v>867</v>
      </c>
      <c r="Y278" s="314"/>
    </row>
    <row r="279" spans="1:25" x14ac:dyDescent="0.2">
      <c r="A279" s="149"/>
      <c r="B279" s="183">
        <v>252</v>
      </c>
      <c r="C279" s="240" t="s">
        <v>354</v>
      </c>
      <c r="D279" s="325" t="s">
        <v>427</v>
      </c>
      <c r="E279" s="326" t="s">
        <v>637</v>
      </c>
      <c r="F279" s="327" t="s">
        <v>579</v>
      </c>
      <c r="G279" s="326" t="s">
        <v>173</v>
      </c>
      <c r="H279" s="328">
        <v>3.14</v>
      </c>
      <c r="I279" s="330">
        <v>5</v>
      </c>
      <c r="J279" s="325"/>
      <c r="K279" s="325"/>
      <c r="L279" s="325"/>
      <c r="M279" s="283">
        <f t="shared" si="30"/>
        <v>249.99999999999994</v>
      </c>
      <c r="N279" s="256">
        <f t="shared" si="31"/>
        <v>65.416666666666657</v>
      </c>
      <c r="O279" s="321">
        <v>100</v>
      </c>
      <c r="P279" s="257">
        <f t="shared" si="32"/>
        <v>0.65416666666666656</v>
      </c>
      <c r="Q279" s="280"/>
      <c r="R279" s="323"/>
      <c r="S279" s="254"/>
      <c r="T279" s="253">
        <f t="shared" si="33"/>
        <v>0.4921950000000001</v>
      </c>
      <c r="U279" s="281">
        <f>IF(VLOOKUP($G279,'KALK_grund__GR-_LOS_3'!$B$9:$C$19,1)=$G279,VLOOKUP($G279,'KALK_grund__GR-_LOS_3'!$B$9:$C$19,2),0)</f>
        <v>30</v>
      </c>
      <c r="V279" s="257">
        <f t="shared" si="34"/>
        <v>0.10466666666666667</v>
      </c>
      <c r="W279" s="258">
        <f t="shared" si="35"/>
        <v>1.57</v>
      </c>
      <c r="X279" s="271" t="s">
        <v>867</v>
      </c>
      <c r="Y279" s="314"/>
    </row>
    <row r="280" spans="1:25" x14ac:dyDescent="0.2">
      <c r="A280" s="149"/>
      <c r="B280" s="183">
        <v>251</v>
      </c>
      <c r="C280" s="240" t="s">
        <v>354</v>
      </c>
      <c r="D280" s="325" t="s">
        <v>427</v>
      </c>
      <c r="E280" s="326" t="s">
        <v>638</v>
      </c>
      <c r="F280" s="327" t="s">
        <v>245</v>
      </c>
      <c r="G280" s="326" t="s">
        <v>173</v>
      </c>
      <c r="H280" s="328">
        <v>4.26</v>
      </c>
      <c r="I280" s="330">
        <v>5</v>
      </c>
      <c r="J280" s="325"/>
      <c r="K280" s="325"/>
      <c r="L280" s="325"/>
      <c r="M280" s="283">
        <f t="shared" si="30"/>
        <v>249.99999999999994</v>
      </c>
      <c r="N280" s="256">
        <f t="shared" si="31"/>
        <v>88.749999999999986</v>
      </c>
      <c r="O280" s="321">
        <v>100</v>
      </c>
      <c r="P280" s="257">
        <f t="shared" si="32"/>
        <v>0.88749999999999984</v>
      </c>
      <c r="Q280" s="280"/>
      <c r="R280" s="323"/>
      <c r="S280" s="254"/>
      <c r="T280" s="253">
        <f t="shared" si="33"/>
        <v>0.66775499999999999</v>
      </c>
      <c r="U280" s="281">
        <f>IF(VLOOKUP($G280,'KALK_grund__GR-_LOS_3'!$B$9:$C$19,1)=$G280,VLOOKUP($G280,'KALK_grund__GR-_LOS_3'!$B$9:$C$19,2),0)</f>
        <v>30</v>
      </c>
      <c r="V280" s="257">
        <f t="shared" si="34"/>
        <v>0.14199999999999999</v>
      </c>
      <c r="W280" s="258">
        <f t="shared" si="35"/>
        <v>2.13</v>
      </c>
      <c r="X280" s="271" t="s">
        <v>867</v>
      </c>
      <c r="Y280" s="314"/>
    </row>
    <row r="281" spans="1:25" x14ac:dyDescent="0.2">
      <c r="A281" s="149"/>
      <c r="B281" s="183">
        <v>252</v>
      </c>
      <c r="C281" s="240" t="s">
        <v>354</v>
      </c>
      <c r="D281" s="325" t="s">
        <v>427</v>
      </c>
      <c r="E281" s="326" t="s">
        <v>639</v>
      </c>
      <c r="F281" s="327" t="s">
        <v>581</v>
      </c>
      <c r="G281" s="326" t="s">
        <v>173</v>
      </c>
      <c r="H281" s="328">
        <v>3.55</v>
      </c>
      <c r="I281" s="330">
        <v>5</v>
      </c>
      <c r="J281" s="325"/>
      <c r="K281" s="325"/>
      <c r="L281" s="325"/>
      <c r="M281" s="283">
        <f t="shared" si="30"/>
        <v>249.99999999999994</v>
      </c>
      <c r="N281" s="256">
        <f t="shared" si="31"/>
        <v>73.958333333333314</v>
      </c>
      <c r="O281" s="321">
        <v>100</v>
      </c>
      <c r="P281" s="257">
        <f t="shared" si="32"/>
        <v>0.73958333333333315</v>
      </c>
      <c r="Q281" s="280"/>
      <c r="R281" s="371"/>
      <c r="S281" s="254"/>
      <c r="T281" s="253">
        <f t="shared" si="33"/>
        <v>0.55646249999999997</v>
      </c>
      <c r="U281" s="281">
        <f>IF(VLOOKUP($G281,'KALK_grund__GR-_LOS_3'!$B$9:$C$19,1)=$G281,VLOOKUP($G281,'KALK_grund__GR-_LOS_3'!$B$9:$C$19,2),0)</f>
        <v>30</v>
      </c>
      <c r="V281" s="257">
        <f t="shared" si="34"/>
        <v>0.11833333333333333</v>
      </c>
      <c r="W281" s="258">
        <f t="shared" si="35"/>
        <v>1.7749999999999999</v>
      </c>
      <c r="X281" s="271" t="s">
        <v>867</v>
      </c>
      <c r="Y281" s="314"/>
    </row>
    <row r="282" spans="1:25" x14ac:dyDescent="0.2">
      <c r="A282" s="149"/>
      <c r="B282" s="183">
        <v>253</v>
      </c>
      <c r="C282" s="240" t="s">
        <v>354</v>
      </c>
      <c r="D282" s="325" t="s">
        <v>427</v>
      </c>
      <c r="E282" s="326" t="s">
        <v>640</v>
      </c>
      <c r="F282" s="327" t="s">
        <v>582</v>
      </c>
      <c r="G282" s="326" t="s">
        <v>173</v>
      </c>
      <c r="H282" s="328">
        <v>3.88</v>
      </c>
      <c r="I282" s="330">
        <v>5</v>
      </c>
      <c r="J282" s="325"/>
      <c r="K282" s="325"/>
      <c r="L282" s="325"/>
      <c r="M282" s="283">
        <f t="shared" si="30"/>
        <v>249.99999999999994</v>
      </c>
      <c r="N282" s="256">
        <f t="shared" si="31"/>
        <v>80.833333333333314</v>
      </c>
      <c r="O282" s="321">
        <v>100</v>
      </c>
      <c r="P282" s="257">
        <f t="shared" si="32"/>
        <v>0.80833333333333313</v>
      </c>
      <c r="Q282" s="280"/>
      <c r="R282" s="371"/>
      <c r="S282" s="254"/>
      <c r="T282" s="253">
        <f t="shared" si="33"/>
        <v>0.60819000000000001</v>
      </c>
      <c r="U282" s="281">
        <f>IF(VLOOKUP($G282,'KALK_grund__GR-_LOS_3'!$B$9:$C$19,1)=$G282,VLOOKUP($G282,'KALK_grund__GR-_LOS_3'!$B$9:$C$19,2),0)</f>
        <v>30</v>
      </c>
      <c r="V282" s="257">
        <f t="shared" si="34"/>
        <v>0.12933333333333333</v>
      </c>
      <c r="W282" s="258">
        <f t="shared" si="35"/>
        <v>1.94</v>
      </c>
      <c r="X282" s="271" t="s">
        <v>867</v>
      </c>
      <c r="Y282" s="314"/>
    </row>
    <row r="283" spans="1:25" x14ac:dyDescent="0.2">
      <c r="A283" s="149"/>
      <c r="B283" s="183">
        <v>254</v>
      </c>
      <c r="C283" s="240" t="s">
        <v>354</v>
      </c>
      <c r="D283" s="325" t="s">
        <v>427</v>
      </c>
      <c r="E283" s="326" t="s">
        <v>641</v>
      </c>
      <c r="F283" s="327" t="s">
        <v>241</v>
      </c>
      <c r="G283" s="326" t="s">
        <v>173</v>
      </c>
      <c r="H283" s="328">
        <v>4.5599999999999996</v>
      </c>
      <c r="I283" s="330">
        <v>5</v>
      </c>
      <c r="J283" s="325"/>
      <c r="K283" s="325"/>
      <c r="L283" s="325"/>
      <c r="M283" s="283">
        <f t="shared" si="30"/>
        <v>249.99999999999994</v>
      </c>
      <c r="N283" s="256">
        <f t="shared" si="31"/>
        <v>94.999999999999957</v>
      </c>
      <c r="O283" s="321">
        <v>100</v>
      </c>
      <c r="P283" s="257">
        <f t="shared" si="32"/>
        <v>0.94999999999999962</v>
      </c>
      <c r="Q283" s="280"/>
      <c r="R283" s="371"/>
      <c r="S283" s="254"/>
      <c r="T283" s="253">
        <f t="shared" si="33"/>
        <v>0.71477999999999997</v>
      </c>
      <c r="U283" s="281">
        <f>IF(VLOOKUP($G283,'KALK_grund__GR-_LOS_3'!$B$9:$C$19,1)=$G283,VLOOKUP($G283,'KALK_grund__GR-_LOS_3'!$B$9:$C$19,2),0)</f>
        <v>30</v>
      </c>
      <c r="V283" s="257">
        <f t="shared" si="34"/>
        <v>0.152</v>
      </c>
      <c r="W283" s="258">
        <f t="shared" si="35"/>
        <v>2.2799999999999998</v>
      </c>
      <c r="X283" s="271" t="s">
        <v>867</v>
      </c>
      <c r="Y283" s="314"/>
    </row>
    <row r="284" spans="1:25" x14ac:dyDescent="0.2">
      <c r="A284" s="149"/>
      <c r="B284" s="183">
        <v>255</v>
      </c>
      <c r="C284" s="240" t="s">
        <v>354</v>
      </c>
      <c r="D284" s="325" t="s">
        <v>493</v>
      </c>
      <c r="E284" s="326" t="s">
        <v>642</v>
      </c>
      <c r="F284" s="327" t="s">
        <v>269</v>
      </c>
      <c r="G284" s="326" t="s">
        <v>173</v>
      </c>
      <c r="H284" s="328">
        <v>2.06</v>
      </c>
      <c r="I284" s="325"/>
      <c r="J284" s="325"/>
      <c r="K284" s="325"/>
      <c r="L284" s="325"/>
      <c r="M284" s="325"/>
      <c r="N284" s="325"/>
      <c r="O284" s="325"/>
      <c r="P284" s="325"/>
      <c r="Q284" s="332"/>
      <c r="R284" s="332"/>
      <c r="S284" s="332"/>
      <c r="T284" s="325"/>
      <c r="U284" s="281">
        <f>IF(VLOOKUP($G284,'KALK_grund__GR-_LOS_3'!$B$9:$C$19,1)=$G284,VLOOKUP($G284,'KALK_grund__GR-_LOS_3'!$B$9:$C$19,2),0)</f>
        <v>30</v>
      </c>
      <c r="V284" s="325"/>
      <c r="W284" s="325"/>
      <c r="X284" s="271" t="s">
        <v>867</v>
      </c>
      <c r="Y284" s="314"/>
    </row>
    <row r="285" spans="1:25" x14ac:dyDescent="0.2">
      <c r="A285" s="149"/>
      <c r="B285" s="183">
        <v>256</v>
      </c>
      <c r="C285" s="240" t="s">
        <v>354</v>
      </c>
      <c r="D285" s="325" t="s">
        <v>515</v>
      </c>
      <c r="E285" s="326" t="s">
        <v>643</v>
      </c>
      <c r="F285" s="327" t="s">
        <v>217</v>
      </c>
      <c r="G285" s="326" t="s">
        <v>179</v>
      </c>
      <c r="H285" s="328">
        <v>49.57</v>
      </c>
      <c r="I285" s="330">
        <v>1</v>
      </c>
      <c r="J285" s="325"/>
      <c r="K285" s="325"/>
      <c r="L285" s="336" t="s">
        <v>59</v>
      </c>
      <c r="M285" s="283">
        <f t="shared" si="30"/>
        <v>51.999999999999993</v>
      </c>
      <c r="N285" s="256">
        <f t="shared" si="31"/>
        <v>214.80333333333331</v>
      </c>
      <c r="O285" s="321">
        <v>100</v>
      </c>
      <c r="P285" s="257">
        <f t="shared" si="32"/>
        <v>2.1480333333333332</v>
      </c>
      <c r="Q285" s="280"/>
      <c r="R285" s="371"/>
      <c r="S285" s="254"/>
      <c r="T285" s="253">
        <f t="shared" si="33"/>
        <v>7.7700975000000012</v>
      </c>
      <c r="U285" s="281">
        <f>IF(VLOOKUP($G285,'KALK_grund__GR-_LOS_3'!$B$9:$C$19,1)=$G285,VLOOKUP($G285,'KALK_grund__GR-_LOS_3'!$B$9:$C$19,2),0)</f>
        <v>30</v>
      </c>
      <c r="V285" s="257">
        <f t="shared" si="34"/>
        <v>1.6523333333333334</v>
      </c>
      <c r="W285" s="258">
        <f t="shared" si="35"/>
        <v>24.785</v>
      </c>
      <c r="X285" s="271" t="s">
        <v>867</v>
      </c>
      <c r="Y285" s="314"/>
    </row>
    <row r="286" spans="1:25" x14ac:dyDescent="0.2">
      <c r="A286" s="149"/>
      <c r="B286" s="183">
        <v>257</v>
      </c>
      <c r="C286" s="240" t="s">
        <v>354</v>
      </c>
      <c r="D286" s="325" t="s">
        <v>426</v>
      </c>
      <c r="E286" s="326" t="s">
        <v>644</v>
      </c>
      <c r="F286" s="327" t="s">
        <v>217</v>
      </c>
      <c r="G286" s="326" t="s">
        <v>558</v>
      </c>
      <c r="H286" s="328">
        <v>54.63</v>
      </c>
      <c r="I286" s="330">
        <v>5</v>
      </c>
      <c r="J286" s="325"/>
      <c r="K286" s="325"/>
      <c r="L286" s="336"/>
      <c r="M286" s="283">
        <f t="shared" si="30"/>
        <v>249.99999999999994</v>
      </c>
      <c r="N286" s="256">
        <f t="shared" si="31"/>
        <v>1138.1249999999998</v>
      </c>
      <c r="O286" s="321">
        <v>100</v>
      </c>
      <c r="P286" s="257">
        <f t="shared" si="32"/>
        <v>11.381249999999998</v>
      </c>
      <c r="Q286" s="280"/>
      <c r="R286" s="371"/>
      <c r="S286" s="254"/>
      <c r="T286" s="253">
        <f t="shared" si="33"/>
        <v>8.5632525000000008</v>
      </c>
      <c r="U286" s="281">
        <f>IF(VLOOKUP($G286,'KALK_grund__GR-_LOS_3'!$B$9:$C$19,1)=$G286,VLOOKUP($G286,'KALK_grund__GR-_LOS_3'!$B$9:$C$19,2),0)</f>
        <v>30</v>
      </c>
      <c r="V286" s="257">
        <f t="shared" si="34"/>
        <v>1.8210000000000002</v>
      </c>
      <c r="W286" s="258">
        <f t="shared" si="35"/>
        <v>27.315000000000001</v>
      </c>
      <c r="X286" s="271" t="s">
        <v>867</v>
      </c>
      <c r="Y286" s="314"/>
    </row>
    <row r="287" spans="1:25" x14ac:dyDescent="0.2">
      <c r="A287" s="149"/>
      <c r="B287" s="183">
        <v>258</v>
      </c>
      <c r="C287" s="240" t="s">
        <v>354</v>
      </c>
      <c r="D287" s="325" t="s">
        <v>515</v>
      </c>
      <c r="E287" s="326" t="s">
        <v>645</v>
      </c>
      <c r="F287" s="327" t="s">
        <v>217</v>
      </c>
      <c r="G287" s="326" t="s">
        <v>179</v>
      </c>
      <c r="H287" s="328">
        <v>104.59</v>
      </c>
      <c r="I287" s="330">
        <v>1</v>
      </c>
      <c r="J287" s="325"/>
      <c r="K287" s="325"/>
      <c r="L287" s="336" t="s">
        <v>59</v>
      </c>
      <c r="M287" s="283">
        <f t="shared" ref="M287:M350" si="36">(I287*$M$9*12)+(K287*12)+L287</f>
        <v>51.999999999999993</v>
      </c>
      <c r="N287" s="256">
        <f t="shared" ref="N287:N350" si="37">(H287*M287)/12</f>
        <v>453.2233333333333</v>
      </c>
      <c r="O287" s="321">
        <v>100</v>
      </c>
      <c r="P287" s="257">
        <f t="shared" ref="P287:P350" si="38">N287/O287</f>
        <v>4.5322333333333331</v>
      </c>
      <c r="Q287" s="280"/>
      <c r="R287" s="371"/>
      <c r="S287" s="254"/>
      <c r="T287" s="253">
        <f t="shared" ref="T287:T350" si="39">H287/O287*$O$7</f>
        <v>16.394482500000002</v>
      </c>
      <c r="U287" s="281">
        <f>IF(VLOOKUP($G287,'KALK_grund__GR-_LOS_3'!$B$9:$C$19,1)=$G287,VLOOKUP($G287,'KALK_grund__GR-_LOS_3'!$B$9:$C$19,2),0)</f>
        <v>30</v>
      </c>
      <c r="V287" s="257">
        <f t="shared" ref="V287:V350" si="40">H287/U287</f>
        <v>3.4863333333333335</v>
      </c>
      <c r="W287" s="258">
        <f t="shared" ref="W287:W350" si="41">V287*$W$7</f>
        <v>52.295000000000002</v>
      </c>
      <c r="X287" s="271" t="s">
        <v>867</v>
      </c>
      <c r="Y287" s="314"/>
    </row>
    <row r="288" spans="1:25" x14ac:dyDescent="0.2">
      <c r="A288" s="149"/>
      <c r="B288" s="183">
        <v>259</v>
      </c>
      <c r="C288" s="278" t="s">
        <v>354</v>
      </c>
      <c r="D288" s="325" t="s">
        <v>426</v>
      </c>
      <c r="E288" s="326" t="s">
        <v>646</v>
      </c>
      <c r="F288" s="327" t="s">
        <v>217</v>
      </c>
      <c r="G288" s="326" t="s">
        <v>558</v>
      </c>
      <c r="H288" s="328">
        <v>57.66</v>
      </c>
      <c r="I288" s="330">
        <v>5</v>
      </c>
      <c r="J288" s="325"/>
      <c r="K288" s="325"/>
      <c r="L288" s="336"/>
      <c r="M288" s="283">
        <f t="shared" si="36"/>
        <v>249.99999999999994</v>
      </c>
      <c r="N288" s="256">
        <f t="shared" si="37"/>
        <v>1201.2499999999998</v>
      </c>
      <c r="O288" s="321">
        <v>100</v>
      </c>
      <c r="P288" s="257">
        <f t="shared" si="38"/>
        <v>12.012499999999998</v>
      </c>
      <c r="Q288" s="280"/>
      <c r="R288" s="371"/>
      <c r="S288" s="254"/>
      <c r="T288" s="253">
        <f t="shared" si="39"/>
        <v>9.0382049999999996</v>
      </c>
      <c r="U288" s="281">
        <f>IF(VLOOKUP($G288,'KALK_grund__GR-_LOS_3'!$B$9:$C$19,1)=$G288,VLOOKUP($G288,'KALK_grund__GR-_LOS_3'!$B$9:$C$19,2),0)</f>
        <v>30</v>
      </c>
      <c r="V288" s="257">
        <f t="shared" si="40"/>
        <v>1.9219999999999999</v>
      </c>
      <c r="W288" s="258">
        <f t="shared" si="41"/>
        <v>28.83</v>
      </c>
      <c r="X288" s="271" t="s">
        <v>867</v>
      </c>
      <c r="Y288" s="314"/>
    </row>
    <row r="289" spans="1:25" x14ac:dyDescent="0.2">
      <c r="A289" s="149"/>
      <c r="B289" s="183">
        <v>260</v>
      </c>
      <c r="C289" s="311" t="s">
        <v>354</v>
      </c>
      <c r="D289" s="325" t="s">
        <v>515</v>
      </c>
      <c r="E289" s="326" t="s">
        <v>647</v>
      </c>
      <c r="F289" s="327" t="s">
        <v>217</v>
      </c>
      <c r="G289" s="326" t="s">
        <v>179</v>
      </c>
      <c r="H289" s="328">
        <v>46.47</v>
      </c>
      <c r="I289" s="330">
        <v>1</v>
      </c>
      <c r="J289" s="325"/>
      <c r="K289" s="325"/>
      <c r="L289" s="336" t="s">
        <v>59</v>
      </c>
      <c r="M289" s="283">
        <f t="shared" si="36"/>
        <v>51.999999999999993</v>
      </c>
      <c r="N289" s="256">
        <f t="shared" si="37"/>
        <v>201.36999999999998</v>
      </c>
      <c r="O289" s="321">
        <v>100</v>
      </c>
      <c r="P289" s="257">
        <f t="shared" si="38"/>
        <v>2.0136999999999996</v>
      </c>
      <c r="Q289" s="280"/>
      <c r="R289" s="371"/>
      <c r="S289" s="254"/>
      <c r="T289" s="253">
        <f t="shared" si="39"/>
        <v>7.2841725000000004</v>
      </c>
      <c r="U289" s="281">
        <f>IF(VLOOKUP($G289,'KALK_grund__GR-_LOS_3'!$B$9:$C$19,1)=$G289,VLOOKUP($G289,'KALK_grund__GR-_LOS_3'!$B$9:$C$19,2),0)</f>
        <v>30</v>
      </c>
      <c r="V289" s="257">
        <f t="shared" si="40"/>
        <v>1.5489999999999999</v>
      </c>
      <c r="W289" s="258">
        <f t="shared" si="41"/>
        <v>23.234999999999999</v>
      </c>
      <c r="X289" s="271" t="s">
        <v>867</v>
      </c>
      <c r="Y289" s="314"/>
    </row>
    <row r="290" spans="1:25" x14ac:dyDescent="0.2">
      <c r="A290" s="149"/>
      <c r="B290" s="183">
        <v>261</v>
      </c>
      <c r="C290" s="311" t="s">
        <v>668</v>
      </c>
      <c r="D290" s="325" t="s">
        <v>540</v>
      </c>
      <c r="E290" s="326" t="s">
        <v>648</v>
      </c>
      <c r="F290" s="327" t="s">
        <v>272</v>
      </c>
      <c r="G290" s="326" t="s">
        <v>179</v>
      </c>
      <c r="H290" s="328">
        <v>17.920000000000002</v>
      </c>
      <c r="I290" s="330">
        <v>1</v>
      </c>
      <c r="J290" s="329"/>
      <c r="K290" s="329"/>
      <c r="L290" s="337">
        <v>2</v>
      </c>
      <c r="M290" s="283">
        <f t="shared" si="36"/>
        <v>51.999999999999993</v>
      </c>
      <c r="N290" s="256">
        <f t="shared" si="37"/>
        <v>77.653333333333322</v>
      </c>
      <c r="O290" s="321">
        <v>100</v>
      </c>
      <c r="P290" s="257">
        <f t="shared" si="38"/>
        <v>0.77653333333333319</v>
      </c>
      <c r="Q290" s="280"/>
      <c r="R290" s="371"/>
      <c r="S290" s="254"/>
      <c r="T290" s="253">
        <f t="shared" si="39"/>
        <v>2.8089600000000003</v>
      </c>
      <c r="U290" s="281">
        <f>IF(VLOOKUP($G290,'KALK_grund__GR-_LOS_3'!$B$9:$C$19,1)=$G290,VLOOKUP($G290,'KALK_grund__GR-_LOS_3'!$B$9:$C$19,2),0)</f>
        <v>30</v>
      </c>
      <c r="V290" s="257">
        <f t="shared" si="40"/>
        <v>0.59733333333333338</v>
      </c>
      <c r="W290" s="258">
        <f t="shared" si="41"/>
        <v>8.9600000000000009</v>
      </c>
      <c r="X290" s="271" t="s">
        <v>867</v>
      </c>
      <c r="Y290" s="314"/>
    </row>
    <row r="291" spans="1:25" x14ac:dyDescent="0.2">
      <c r="A291" s="149"/>
      <c r="B291" s="183">
        <v>262</v>
      </c>
      <c r="C291" s="311" t="s">
        <v>668</v>
      </c>
      <c r="D291" s="325" t="s">
        <v>540</v>
      </c>
      <c r="E291" s="326" t="s">
        <v>649</v>
      </c>
      <c r="F291" s="327" t="s">
        <v>272</v>
      </c>
      <c r="G291" s="326" t="s">
        <v>179</v>
      </c>
      <c r="H291" s="328">
        <v>18.7</v>
      </c>
      <c r="I291" s="330">
        <v>1</v>
      </c>
      <c r="J291" s="329"/>
      <c r="K291" s="329"/>
      <c r="L291" s="337">
        <v>2</v>
      </c>
      <c r="M291" s="283">
        <f t="shared" si="36"/>
        <v>51.999999999999993</v>
      </c>
      <c r="N291" s="256">
        <f t="shared" si="37"/>
        <v>81.033333333333317</v>
      </c>
      <c r="O291" s="321">
        <v>100</v>
      </c>
      <c r="P291" s="257">
        <f t="shared" si="38"/>
        <v>0.81033333333333313</v>
      </c>
      <c r="Q291" s="280"/>
      <c r="R291" s="371"/>
      <c r="S291" s="254"/>
      <c r="T291" s="253">
        <f t="shared" si="39"/>
        <v>2.931225</v>
      </c>
      <c r="U291" s="281">
        <f>IF(VLOOKUP($G291,'KALK_grund__GR-_LOS_3'!$B$9:$C$19,1)=$G291,VLOOKUP($G291,'KALK_grund__GR-_LOS_3'!$B$9:$C$19,2),0)</f>
        <v>30</v>
      </c>
      <c r="V291" s="257">
        <f t="shared" si="40"/>
        <v>0.62333333333333329</v>
      </c>
      <c r="W291" s="258">
        <f t="shared" si="41"/>
        <v>9.35</v>
      </c>
      <c r="X291" s="271" t="s">
        <v>867</v>
      </c>
      <c r="Y291" s="314"/>
    </row>
    <row r="292" spans="1:25" x14ac:dyDescent="0.2">
      <c r="A292" s="149"/>
      <c r="B292" s="183">
        <v>263</v>
      </c>
      <c r="C292" s="311" t="s">
        <v>668</v>
      </c>
      <c r="D292" s="325" t="s">
        <v>540</v>
      </c>
      <c r="E292" s="326" t="s">
        <v>650</v>
      </c>
      <c r="F292" s="327" t="s">
        <v>272</v>
      </c>
      <c r="G292" s="326" t="s">
        <v>179</v>
      </c>
      <c r="H292" s="328">
        <v>18.78</v>
      </c>
      <c r="I292" s="330">
        <v>1</v>
      </c>
      <c r="J292" s="329"/>
      <c r="K292" s="329"/>
      <c r="L292" s="337">
        <v>2</v>
      </c>
      <c r="M292" s="283">
        <f t="shared" si="36"/>
        <v>51.999999999999993</v>
      </c>
      <c r="N292" s="256">
        <f t="shared" si="37"/>
        <v>81.38</v>
      </c>
      <c r="O292" s="321">
        <v>100</v>
      </c>
      <c r="P292" s="257">
        <f t="shared" si="38"/>
        <v>0.81379999999999997</v>
      </c>
      <c r="Q292" s="280"/>
      <c r="R292" s="371"/>
      <c r="S292" s="254"/>
      <c r="T292" s="253">
        <f t="shared" si="39"/>
        <v>2.9437650000000004</v>
      </c>
      <c r="U292" s="281">
        <f>IF(VLOOKUP($G292,'KALK_grund__GR-_LOS_3'!$B$9:$C$19,1)=$G292,VLOOKUP($G292,'KALK_grund__GR-_LOS_3'!$B$9:$C$19,2),0)</f>
        <v>30</v>
      </c>
      <c r="V292" s="257">
        <f t="shared" si="40"/>
        <v>0.626</v>
      </c>
      <c r="W292" s="258">
        <f t="shared" si="41"/>
        <v>9.39</v>
      </c>
      <c r="X292" s="271" t="s">
        <v>867</v>
      </c>
      <c r="Y292" s="314"/>
    </row>
    <row r="293" spans="1:25" x14ac:dyDescent="0.2">
      <c r="A293" s="149"/>
      <c r="B293" s="183">
        <v>264</v>
      </c>
      <c r="C293" s="311" t="s">
        <v>668</v>
      </c>
      <c r="D293" s="325" t="s">
        <v>540</v>
      </c>
      <c r="E293" s="326" t="s">
        <v>651</v>
      </c>
      <c r="F293" s="327" t="s">
        <v>272</v>
      </c>
      <c r="G293" s="326" t="s">
        <v>179</v>
      </c>
      <c r="H293" s="328">
        <v>18.760000000000002</v>
      </c>
      <c r="I293" s="330">
        <v>1</v>
      </c>
      <c r="J293" s="329"/>
      <c r="K293" s="329"/>
      <c r="L293" s="337">
        <v>2</v>
      </c>
      <c r="M293" s="283">
        <f t="shared" si="36"/>
        <v>51.999999999999993</v>
      </c>
      <c r="N293" s="256">
        <f t="shared" si="37"/>
        <v>81.293333333333337</v>
      </c>
      <c r="O293" s="321">
        <v>100</v>
      </c>
      <c r="P293" s="257">
        <f t="shared" si="38"/>
        <v>0.8129333333333334</v>
      </c>
      <c r="Q293" s="280"/>
      <c r="R293" s="371"/>
      <c r="S293" s="254"/>
      <c r="T293" s="253">
        <f t="shared" si="39"/>
        <v>2.9406300000000005</v>
      </c>
      <c r="U293" s="281">
        <f>IF(VLOOKUP($G293,'KALK_grund__GR-_LOS_3'!$B$9:$C$19,1)=$G293,VLOOKUP($G293,'KALK_grund__GR-_LOS_3'!$B$9:$C$19,2),0)</f>
        <v>30</v>
      </c>
      <c r="V293" s="257">
        <f t="shared" si="40"/>
        <v>0.62533333333333341</v>
      </c>
      <c r="W293" s="258">
        <f t="shared" si="41"/>
        <v>9.3800000000000008</v>
      </c>
      <c r="X293" s="271" t="s">
        <v>867</v>
      </c>
      <c r="Y293" s="314"/>
    </row>
    <row r="294" spans="1:25" x14ac:dyDescent="0.2">
      <c r="A294" s="149"/>
      <c r="B294" s="183">
        <v>265</v>
      </c>
      <c r="C294" s="311" t="s">
        <v>668</v>
      </c>
      <c r="D294" s="325" t="s">
        <v>540</v>
      </c>
      <c r="E294" s="326" t="s">
        <v>361</v>
      </c>
      <c r="F294" s="327" t="s">
        <v>272</v>
      </c>
      <c r="G294" s="326" t="s">
        <v>179</v>
      </c>
      <c r="H294" s="328">
        <v>18.79</v>
      </c>
      <c r="I294" s="330">
        <v>1</v>
      </c>
      <c r="J294" s="329"/>
      <c r="K294" s="329"/>
      <c r="L294" s="337">
        <v>2</v>
      </c>
      <c r="M294" s="283">
        <f t="shared" si="36"/>
        <v>51.999999999999993</v>
      </c>
      <c r="N294" s="256">
        <f t="shared" si="37"/>
        <v>81.423333333333318</v>
      </c>
      <c r="O294" s="321">
        <v>100</v>
      </c>
      <c r="P294" s="257">
        <f t="shared" si="38"/>
        <v>0.81423333333333314</v>
      </c>
      <c r="Q294" s="280"/>
      <c r="R294" s="371"/>
      <c r="S294" s="254"/>
      <c r="T294" s="253">
        <f t="shared" si="39"/>
        <v>2.9453324999999997</v>
      </c>
      <c r="U294" s="281">
        <f>IF(VLOOKUP($G294,'KALK_grund__GR-_LOS_3'!$B$9:$C$19,1)=$G294,VLOOKUP($G294,'KALK_grund__GR-_LOS_3'!$B$9:$C$19,2),0)</f>
        <v>30</v>
      </c>
      <c r="V294" s="257">
        <f t="shared" si="40"/>
        <v>0.6263333333333333</v>
      </c>
      <c r="W294" s="258">
        <f t="shared" si="41"/>
        <v>9.3949999999999996</v>
      </c>
      <c r="X294" s="271" t="s">
        <v>867</v>
      </c>
      <c r="Y294" s="314"/>
    </row>
    <row r="295" spans="1:25" x14ac:dyDescent="0.2">
      <c r="A295" s="149"/>
      <c r="B295" s="183">
        <v>266</v>
      </c>
      <c r="C295" s="311" t="s">
        <v>668</v>
      </c>
      <c r="D295" s="325" t="s">
        <v>540</v>
      </c>
      <c r="E295" s="326" t="s">
        <v>360</v>
      </c>
      <c r="F295" s="327" t="s">
        <v>272</v>
      </c>
      <c r="G295" s="326" t="s">
        <v>179</v>
      </c>
      <c r="H295" s="328">
        <v>25.27</v>
      </c>
      <c r="I295" s="330">
        <v>1</v>
      </c>
      <c r="J295" s="329"/>
      <c r="K295" s="329"/>
      <c r="L295" s="337">
        <v>2</v>
      </c>
      <c r="M295" s="283">
        <f t="shared" si="36"/>
        <v>51.999999999999993</v>
      </c>
      <c r="N295" s="256">
        <f t="shared" si="37"/>
        <v>109.50333333333332</v>
      </c>
      <c r="O295" s="321">
        <v>100</v>
      </c>
      <c r="P295" s="257">
        <f t="shared" si="38"/>
        <v>1.0950333333333331</v>
      </c>
      <c r="Q295" s="280"/>
      <c r="R295" s="371"/>
      <c r="S295" s="254"/>
      <c r="T295" s="253">
        <f t="shared" si="39"/>
        <v>3.9610724999999998</v>
      </c>
      <c r="U295" s="281">
        <f>IF(VLOOKUP($G295,'KALK_grund__GR-_LOS_3'!$B$9:$C$19,1)=$G295,VLOOKUP($G295,'KALK_grund__GR-_LOS_3'!$B$9:$C$19,2),0)</f>
        <v>30</v>
      </c>
      <c r="V295" s="257">
        <f t="shared" si="40"/>
        <v>0.84233333333333327</v>
      </c>
      <c r="W295" s="258">
        <f t="shared" si="41"/>
        <v>12.635</v>
      </c>
      <c r="X295" s="271" t="s">
        <v>867</v>
      </c>
      <c r="Y295" s="314"/>
    </row>
    <row r="296" spans="1:25" x14ac:dyDescent="0.2">
      <c r="A296" s="149"/>
      <c r="B296" s="183">
        <v>267</v>
      </c>
      <c r="C296" s="311" t="s">
        <v>668</v>
      </c>
      <c r="D296" s="325" t="s">
        <v>540</v>
      </c>
      <c r="E296" s="326" t="s">
        <v>304</v>
      </c>
      <c r="F296" s="327" t="s">
        <v>272</v>
      </c>
      <c r="G296" s="326" t="s">
        <v>179</v>
      </c>
      <c r="H296" s="328">
        <v>18.68</v>
      </c>
      <c r="I296" s="330">
        <v>1</v>
      </c>
      <c r="J296" s="329"/>
      <c r="K296" s="329"/>
      <c r="L296" s="337">
        <v>2</v>
      </c>
      <c r="M296" s="283">
        <f t="shared" si="36"/>
        <v>51.999999999999993</v>
      </c>
      <c r="N296" s="256">
        <f t="shared" si="37"/>
        <v>80.946666666666658</v>
      </c>
      <c r="O296" s="321">
        <v>100</v>
      </c>
      <c r="P296" s="257">
        <f t="shared" si="38"/>
        <v>0.80946666666666656</v>
      </c>
      <c r="Q296" s="280"/>
      <c r="R296" s="371"/>
      <c r="S296" s="254"/>
      <c r="T296" s="253">
        <f t="shared" si="39"/>
        <v>2.9280900000000001</v>
      </c>
      <c r="U296" s="281">
        <f>IF(VLOOKUP($G296,'KALK_grund__GR-_LOS_3'!$B$9:$C$19,1)=$G296,VLOOKUP($G296,'KALK_grund__GR-_LOS_3'!$B$9:$C$19,2),0)</f>
        <v>30</v>
      </c>
      <c r="V296" s="257">
        <f t="shared" si="40"/>
        <v>0.6226666666666667</v>
      </c>
      <c r="W296" s="258">
        <f t="shared" si="41"/>
        <v>9.34</v>
      </c>
      <c r="X296" s="271" t="s">
        <v>867</v>
      </c>
      <c r="Y296" s="314"/>
    </row>
    <row r="297" spans="1:25" x14ac:dyDescent="0.2">
      <c r="A297" s="149"/>
      <c r="B297" s="183">
        <v>268</v>
      </c>
      <c r="C297" s="311" t="s">
        <v>668</v>
      </c>
      <c r="D297" s="325" t="s">
        <v>540</v>
      </c>
      <c r="E297" s="326" t="s">
        <v>303</v>
      </c>
      <c r="F297" s="327" t="s">
        <v>272</v>
      </c>
      <c r="G297" s="326" t="s">
        <v>179</v>
      </c>
      <c r="H297" s="328">
        <v>18.73</v>
      </c>
      <c r="I297" s="330">
        <v>1</v>
      </c>
      <c r="J297" s="329"/>
      <c r="K297" s="329"/>
      <c r="L297" s="337">
        <v>2</v>
      </c>
      <c r="M297" s="283">
        <f t="shared" si="36"/>
        <v>51.999999999999993</v>
      </c>
      <c r="N297" s="256">
        <f t="shared" si="37"/>
        <v>81.163333333333327</v>
      </c>
      <c r="O297" s="321">
        <v>100</v>
      </c>
      <c r="P297" s="257">
        <f t="shared" si="38"/>
        <v>0.81163333333333332</v>
      </c>
      <c r="Q297" s="280"/>
      <c r="R297" s="371"/>
      <c r="S297" s="254"/>
      <c r="T297" s="253">
        <f t="shared" si="39"/>
        <v>2.9359275</v>
      </c>
      <c r="U297" s="281">
        <f>IF(VLOOKUP($G297,'KALK_grund__GR-_LOS_3'!$B$9:$C$19,1)=$G297,VLOOKUP($G297,'KALK_grund__GR-_LOS_3'!$B$9:$C$19,2),0)</f>
        <v>30</v>
      </c>
      <c r="V297" s="257">
        <f t="shared" si="40"/>
        <v>0.6243333333333333</v>
      </c>
      <c r="W297" s="258">
        <f t="shared" si="41"/>
        <v>9.3650000000000002</v>
      </c>
      <c r="X297" s="271" t="s">
        <v>867</v>
      </c>
      <c r="Y297" s="314"/>
    </row>
    <row r="298" spans="1:25" x14ac:dyDescent="0.2">
      <c r="A298" s="149"/>
      <c r="B298" s="183">
        <v>269</v>
      </c>
      <c r="C298" s="311" t="s">
        <v>668</v>
      </c>
      <c r="D298" s="325" t="s">
        <v>540</v>
      </c>
      <c r="E298" s="326" t="s">
        <v>302</v>
      </c>
      <c r="F298" s="327" t="s">
        <v>272</v>
      </c>
      <c r="G298" s="326" t="s">
        <v>179</v>
      </c>
      <c r="H298" s="328">
        <v>18.87</v>
      </c>
      <c r="I298" s="330">
        <v>1</v>
      </c>
      <c r="J298" s="329"/>
      <c r="K298" s="329"/>
      <c r="L298" s="337">
        <v>2</v>
      </c>
      <c r="M298" s="283">
        <f t="shared" si="36"/>
        <v>51.999999999999993</v>
      </c>
      <c r="N298" s="256">
        <f t="shared" si="37"/>
        <v>81.77</v>
      </c>
      <c r="O298" s="321">
        <v>100</v>
      </c>
      <c r="P298" s="257">
        <f t="shared" si="38"/>
        <v>0.81769999999999998</v>
      </c>
      <c r="Q298" s="280"/>
      <c r="R298" s="371"/>
      <c r="S298" s="254"/>
      <c r="T298" s="253">
        <f t="shared" si="39"/>
        <v>2.9578725000000001</v>
      </c>
      <c r="U298" s="281">
        <f>IF(VLOOKUP($G298,'KALK_grund__GR-_LOS_3'!$B$9:$C$19,1)=$G298,VLOOKUP($G298,'KALK_grund__GR-_LOS_3'!$B$9:$C$19,2),0)</f>
        <v>30</v>
      </c>
      <c r="V298" s="257">
        <f t="shared" si="40"/>
        <v>0.629</v>
      </c>
      <c r="W298" s="258">
        <f t="shared" si="41"/>
        <v>9.4350000000000005</v>
      </c>
      <c r="X298" s="271" t="s">
        <v>867</v>
      </c>
      <c r="Y298" s="314"/>
    </row>
    <row r="299" spans="1:25" x14ac:dyDescent="0.2">
      <c r="A299" s="149"/>
      <c r="B299" s="183">
        <v>270</v>
      </c>
      <c r="C299" s="311" t="s">
        <v>668</v>
      </c>
      <c r="D299" s="325" t="s">
        <v>540</v>
      </c>
      <c r="E299" s="326" t="s">
        <v>301</v>
      </c>
      <c r="F299" s="327" t="s">
        <v>272</v>
      </c>
      <c r="G299" s="326" t="s">
        <v>179</v>
      </c>
      <c r="H299" s="328">
        <v>18.829999999999998</v>
      </c>
      <c r="I299" s="330">
        <v>1</v>
      </c>
      <c r="J299" s="329"/>
      <c r="K299" s="329"/>
      <c r="L299" s="337">
        <v>2</v>
      </c>
      <c r="M299" s="283">
        <f t="shared" si="36"/>
        <v>51.999999999999993</v>
      </c>
      <c r="N299" s="256">
        <f t="shared" si="37"/>
        <v>81.59666666666665</v>
      </c>
      <c r="O299" s="321">
        <v>100</v>
      </c>
      <c r="P299" s="257">
        <f t="shared" si="38"/>
        <v>0.81596666666666651</v>
      </c>
      <c r="Q299" s="280"/>
      <c r="R299" s="371"/>
      <c r="S299" s="254"/>
      <c r="T299" s="253">
        <f t="shared" si="39"/>
        <v>2.9516024999999999</v>
      </c>
      <c r="U299" s="281">
        <f>IF(VLOOKUP($G299,'KALK_grund__GR-_LOS_3'!$B$9:$C$19,1)=$G299,VLOOKUP($G299,'KALK_grund__GR-_LOS_3'!$B$9:$C$19,2),0)</f>
        <v>30</v>
      </c>
      <c r="V299" s="257">
        <f t="shared" si="40"/>
        <v>0.6276666666666666</v>
      </c>
      <c r="W299" s="258">
        <f t="shared" si="41"/>
        <v>9.4149999999999991</v>
      </c>
      <c r="X299" s="271" t="s">
        <v>867</v>
      </c>
      <c r="Y299" s="314"/>
    </row>
    <row r="300" spans="1:25" x14ac:dyDescent="0.2">
      <c r="A300" s="149"/>
      <c r="B300" s="183">
        <v>271</v>
      </c>
      <c r="C300" s="311" t="s">
        <v>668</v>
      </c>
      <c r="D300" s="325" t="s">
        <v>540</v>
      </c>
      <c r="E300" s="326" t="s">
        <v>318</v>
      </c>
      <c r="F300" s="327" t="s">
        <v>272</v>
      </c>
      <c r="G300" s="326" t="s">
        <v>179</v>
      </c>
      <c r="H300" s="328">
        <v>18.850000000000001</v>
      </c>
      <c r="I300" s="330">
        <v>1</v>
      </c>
      <c r="J300" s="329"/>
      <c r="K300" s="329"/>
      <c r="L300" s="337">
        <v>2</v>
      </c>
      <c r="M300" s="283">
        <f t="shared" si="36"/>
        <v>51.999999999999993</v>
      </c>
      <c r="N300" s="256">
        <f t="shared" si="37"/>
        <v>81.683333333333323</v>
      </c>
      <c r="O300" s="321">
        <v>100</v>
      </c>
      <c r="P300" s="257">
        <f t="shared" si="38"/>
        <v>0.81683333333333319</v>
      </c>
      <c r="Q300" s="280"/>
      <c r="R300" s="371"/>
      <c r="S300" s="254"/>
      <c r="T300" s="253">
        <f t="shared" si="39"/>
        <v>2.9547375000000002</v>
      </c>
      <c r="U300" s="281">
        <f>IF(VLOOKUP($G300,'KALK_grund__GR-_LOS_3'!$B$9:$C$19,1)=$G300,VLOOKUP($G300,'KALK_grund__GR-_LOS_3'!$B$9:$C$19,2),0)</f>
        <v>30</v>
      </c>
      <c r="V300" s="257">
        <f t="shared" si="40"/>
        <v>0.62833333333333341</v>
      </c>
      <c r="W300" s="258">
        <f t="shared" si="41"/>
        <v>9.4250000000000007</v>
      </c>
      <c r="X300" s="271" t="s">
        <v>867</v>
      </c>
      <c r="Y300" s="314"/>
    </row>
    <row r="301" spans="1:25" x14ac:dyDescent="0.2">
      <c r="A301" s="149"/>
      <c r="B301" s="183">
        <v>272</v>
      </c>
      <c r="C301" s="311" t="s">
        <v>668</v>
      </c>
      <c r="D301" s="325" t="s">
        <v>540</v>
      </c>
      <c r="E301" s="326" t="s">
        <v>300</v>
      </c>
      <c r="F301" s="327" t="s">
        <v>272</v>
      </c>
      <c r="G301" s="326" t="s">
        <v>179</v>
      </c>
      <c r="H301" s="328">
        <v>18.75</v>
      </c>
      <c r="I301" s="330">
        <v>1</v>
      </c>
      <c r="J301" s="329"/>
      <c r="K301" s="329"/>
      <c r="L301" s="337">
        <v>2</v>
      </c>
      <c r="M301" s="283">
        <f t="shared" si="36"/>
        <v>51.999999999999993</v>
      </c>
      <c r="N301" s="256">
        <f t="shared" si="37"/>
        <v>81.249999999999986</v>
      </c>
      <c r="O301" s="321">
        <v>100</v>
      </c>
      <c r="P301" s="257">
        <f t="shared" si="38"/>
        <v>0.81249999999999989</v>
      </c>
      <c r="Q301" s="280"/>
      <c r="R301" s="371"/>
      <c r="S301" s="254"/>
      <c r="T301" s="253">
        <f t="shared" si="39"/>
        <v>2.9390625000000004</v>
      </c>
      <c r="U301" s="281">
        <f>IF(VLOOKUP($G301,'KALK_grund__GR-_LOS_3'!$B$9:$C$19,1)=$G301,VLOOKUP($G301,'KALK_grund__GR-_LOS_3'!$B$9:$C$19,2),0)</f>
        <v>30</v>
      </c>
      <c r="V301" s="257">
        <f t="shared" si="40"/>
        <v>0.625</v>
      </c>
      <c r="W301" s="258">
        <f t="shared" si="41"/>
        <v>9.375</v>
      </c>
      <c r="X301" s="271" t="s">
        <v>867</v>
      </c>
      <c r="Y301" s="314"/>
    </row>
    <row r="302" spans="1:25" x14ac:dyDescent="0.2">
      <c r="A302" s="149"/>
      <c r="B302" s="183">
        <v>273</v>
      </c>
      <c r="C302" s="311" t="s">
        <v>668</v>
      </c>
      <c r="D302" s="325" t="s">
        <v>540</v>
      </c>
      <c r="E302" s="326" t="s">
        <v>299</v>
      </c>
      <c r="F302" s="327" t="s">
        <v>272</v>
      </c>
      <c r="G302" s="326" t="s">
        <v>179</v>
      </c>
      <c r="H302" s="328">
        <v>72.92</v>
      </c>
      <c r="I302" s="330">
        <v>1</v>
      </c>
      <c r="J302" s="329"/>
      <c r="K302" s="329"/>
      <c r="L302" s="337">
        <v>2</v>
      </c>
      <c r="M302" s="283">
        <f t="shared" si="36"/>
        <v>51.999999999999993</v>
      </c>
      <c r="N302" s="256">
        <f t="shared" si="37"/>
        <v>315.98666666666662</v>
      </c>
      <c r="O302" s="321">
        <v>100</v>
      </c>
      <c r="P302" s="257">
        <f t="shared" si="38"/>
        <v>3.1598666666666664</v>
      </c>
      <c r="Q302" s="280"/>
      <c r="R302" s="371"/>
      <c r="S302" s="254"/>
      <c r="T302" s="253">
        <f t="shared" si="39"/>
        <v>11.430210000000002</v>
      </c>
      <c r="U302" s="281">
        <f>IF(VLOOKUP($G302,'KALK_grund__GR-_LOS_3'!$B$9:$C$19,1)=$G302,VLOOKUP($G302,'KALK_grund__GR-_LOS_3'!$B$9:$C$19,2),0)</f>
        <v>30</v>
      </c>
      <c r="V302" s="257">
        <f t="shared" si="40"/>
        <v>2.4306666666666668</v>
      </c>
      <c r="W302" s="258">
        <f t="shared" si="41"/>
        <v>36.46</v>
      </c>
      <c r="X302" s="271" t="s">
        <v>867</v>
      </c>
      <c r="Y302" s="314"/>
    </row>
    <row r="303" spans="1:25" x14ac:dyDescent="0.2">
      <c r="A303" s="149"/>
      <c r="B303" s="183">
        <v>274</v>
      </c>
      <c r="C303" s="311" t="s">
        <v>668</v>
      </c>
      <c r="D303" s="325" t="s">
        <v>540</v>
      </c>
      <c r="E303" s="326" t="s">
        <v>319</v>
      </c>
      <c r="F303" s="327" t="s">
        <v>272</v>
      </c>
      <c r="G303" s="326" t="s">
        <v>179</v>
      </c>
      <c r="H303" s="328">
        <v>32.5</v>
      </c>
      <c r="I303" s="330">
        <v>1</v>
      </c>
      <c r="J303" s="329"/>
      <c r="K303" s="329"/>
      <c r="L303" s="337">
        <v>2</v>
      </c>
      <c r="M303" s="283">
        <f t="shared" si="36"/>
        <v>51.999999999999993</v>
      </c>
      <c r="N303" s="256">
        <f t="shared" si="37"/>
        <v>140.83333333333331</v>
      </c>
      <c r="O303" s="321">
        <v>100</v>
      </c>
      <c r="P303" s="257">
        <f t="shared" si="38"/>
        <v>1.4083333333333332</v>
      </c>
      <c r="Q303" s="280"/>
      <c r="R303" s="371"/>
      <c r="S303" s="254"/>
      <c r="T303" s="253">
        <f t="shared" si="39"/>
        <v>5.0943750000000003</v>
      </c>
      <c r="U303" s="281">
        <f>IF(VLOOKUP($G303,'KALK_grund__GR-_LOS_3'!$B$9:$C$19,1)=$G303,VLOOKUP($G303,'KALK_grund__GR-_LOS_3'!$B$9:$C$19,2),0)</f>
        <v>30</v>
      </c>
      <c r="V303" s="257">
        <f t="shared" si="40"/>
        <v>1.0833333333333333</v>
      </c>
      <c r="W303" s="258">
        <f t="shared" si="41"/>
        <v>16.25</v>
      </c>
      <c r="X303" s="271" t="s">
        <v>867</v>
      </c>
      <c r="Y303" s="314"/>
    </row>
    <row r="304" spans="1:25" x14ac:dyDescent="0.2">
      <c r="A304" s="149"/>
      <c r="B304" s="183">
        <v>275</v>
      </c>
      <c r="C304" s="311" t="s">
        <v>668</v>
      </c>
      <c r="D304" s="325" t="s">
        <v>540</v>
      </c>
      <c r="E304" s="326" t="s">
        <v>331</v>
      </c>
      <c r="F304" s="327" t="s">
        <v>272</v>
      </c>
      <c r="G304" s="326" t="s">
        <v>179</v>
      </c>
      <c r="H304" s="328">
        <v>18.8</v>
      </c>
      <c r="I304" s="330">
        <v>1</v>
      </c>
      <c r="J304" s="329"/>
      <c r="K304" s="329"/>
      <c r="L304" s="337">
        <v>2</v>
      </c>
      <c r="M304" s="283">
        <f t="shared" si="36"/>
        <v>51.999999999999993</v>
      </c>
      <c r="N304" s="256">
        <f t="shared" si="37"/>
        <v>81.466666666666654</v>
      </c>
      <c r="O304" s="321">
        <v>100</v>
      </c>
      <c r="P304" s="257">
        <f t="shared" si="38"/>
        <v>0.81466666666666654</v>
      </c>
      <c r="Q304" s="280"/>
      <c r="R304" s="371"/>
      <c r="S304" s="254"/>
      <c r="T304" s="253">
        <f t="shared" si="39"/>
        <v>2.9469000000000003</v>
      </c>
      <c r="U304" s="281">
        <f>IF(VLOOKUP($G304,'KALK_grund__GR-_LOS_3'!$B$9:$C$19,1)=$G304,VLOOKUP($G304,'KALK_grund__GR-_LOS_3'!$B$9:$C$19,2),0)</f>
        <v>30</v>
      </c>
      <c r="V304" s="257">
        <f t="shared" si="40"/>
        <v>0.62666666666666671</v>
      </c>
      <c r="W304" s="258">
        <f t="shared" si="41"/>
        <v>9.4</v>
      </c>
      <c r="X304" s="271" t="s">
        <v>867</v>
      </c>
      <c r="Y304" s="314"/>
    </row>
    <row r="305" spans="1:25" x14ac:dyDescent="0.2">
      <c r="A305" s="149"/>
      <c r="B305" s="183">
        <v>276</v>
      </c>
      <c r="C305" s="311" t="s">
        <v>668</v>
      </c>
      <c r="D305" s="325" t="s">
        <v>540</v>
      </c>
      <c r="E305" s="326" t="s">
        <v>332</v>
      </c>
      <c r="F305" s="327" t="s">
        <v>272</v>
      </c>
      <c r="G305" s="326" t="s">
        <v>179</v>
      </c>
      <c r="H305" s="328">
        <v>18.78</v>
      </c>
      <c r="I305" s="330">
        <v>1</v>
      </c>
      <c r="J305" s="329"/>
      <c r="K305" s="329"/>
      <c r="L305" s="337">
        <v>2</v>
      </c>
      <c r="M305" s="283">
        <f t="shared" si="36"/>
        <v>51.999999999999993</v>
      </c>
      <c r="N305" s="256">
        <f t="shared" si="37"/>
        <v>81.38</v>
      </c>
      <c r="O305" s="321">
        <v>100</v>
      </c>
      <c r="P305" s="257">
        <f t="shared" si="38"/>
        <v>0.81379999999999997</v>
      </c>
      <c r="Q305" s="280"/>
      <c r="R305" s="371"/>
      <c r="S305" s="254"/>
      <c r="T305" s="253">
        <f t="shared" si="39"/>
        <v>2.9437650000000004</v>
      </c>
      <c r="U305" s="281">
        <f>IF(VLOOKUP($G305,'KALK_grund__GR-_LOS_3'!$B$9:$C$19,1)=$G305,VLOOKUP($G305,'KALK_grund__GR-_LOS_3'!$B$9:$C$19,2),0)</f>
        <v>30</v>
      </c>
      <c r="V305" s="257">
        <f t="shared" si="40"/>
        <v>0.626</v>
      </c>
      <c r="W305" s="258">
        <f t="shared" si="41"/>
        <v>9.39</v>
      </c>
      <c r="X305" s="271" t="s">
        <v>867</v>
      </c>
      <c r="Y305" s="314"/>
    </row>
    <row r="306" spans="1:25" x14ac:dyDescent="0.2">
      <c r="A306" s="149"/>
      <c r="B306" s="183">
        <v>277</v>
      </c>
      <c r="C306" s="311" t="s">
        <v>668</v>
      </c>
      <c r="D306" s="325" t="s">
        <v>540</v>
      </c>
      <c r="E306" s="326" t="s">
        <v>298</v>
      </c>
      <c r="F306" s="327" t="s">
        <v>272</v>
      </c>
      <c r="G306" s="326" t="s">
        <v>179</v>
      </c>
      <c r="H306" s="328">
        <v>20.25</v>
      </c>
      <c r="I306" s="330">
        <v>1</v>
      </c>
      <c r="J306" s="329"/>
      <c r="K306" s="329"/>
      <c r="L306" s="337">
        <v>2</v>
      </c>
      <c r="M306" s="283">
        <f t="shared" si="36"/>
        <v>51.999999999999993</v>
      </c>
      <c r="N306" s="256">
        <f t="shared" si="37"/>
        <v>87.749999999999986</v>
      </c>
      <c r="O306" s="321">
        <v>100</v>
      </c>
      <c r="P306" s="257">
        <f t="shared" si="38"/>
        <v>0.87749999999999984</v>
      </c>
      <c r="Q306" s="280"/>
      <c r="R306" s="371"/>
      <c r="S306" s="254"/>
      <c r="T306" s="253">
        <f t="shared" si="39"/>
        <v>3.1741875000000004</v>
      </c>
      <c r="U306" s="281">
        <f>IF(VLOOKUP($G306,'KALK_grund__GR-_LOS_3'!$B$9:$C$19,1)=$G306,VLOOKUP($G306,'KALK_grund__GR-_LOS_3'!$B$9:$C$19,2),0)</f>
        <v>30</v>
      </c>
      <c r="V306" s="257">
        <f t="shared" si="40"/>
        <v>0.67500000000000004</v>
      </c>
      <c r="W306" s="258">
        <f t="shared" si="41"/>
        <v>10.125</v>
      </c>
      <c r="X306" s="271" t="s">
        <v>867</v>
      </c>
      <c r="Y306" s="314"/>
    </row>
    <row r="307" spans="1:25" x14ac:dyDescent="0.2">
      <c r="A307" s="149"/>
      <c r="B307" s="183">
        <v>278</v>
      </c>
      <c r="C307" s="311" t="s">
        <v>668</v>
      </c>
      <c r="D307" s="325" t="s">
        <v>540</v>
      </c>
      <c r="E307" s="326" t="s">
        <v>297</v>
      </c>
      <c r="F307" s="327" t="s">
        <v>272</v>
      </c>
      <c r="G307" s="326" t="s">
        <v>179</v>
      </c>
      <c r="H307" s="328">
        <v>26.64</v>
      </c>
      <c r="I307" s="330">
        <v>1</v>
      </c>
      <c r="J307" s="329"/>
      <c r="K307" s="329"/>
      <c r="L307" s="337">
        <v>2</v>
      </c>
      <c r="M307" s="283">
        <f t="shared" si="36"/>
        <v>51.999999999999993</v>
      </c>
      <c r="N307" s="256">
        <f t="shared" si="37"/>
        <v>115.43999999999998</v>
      </c>
      <c r="O307" s="321">
        <v>100</v>
      </c>
      <c r="P307" s="257">
        <f t="shared" si="38"/>
        <v>1.1543999999999999</v>
      </c>
      <c r="Q307" s="280"/>
      <c r="R307" s="371"/>
      <c r="S307" s="254"/>
      <c r="T307" s="253">
        <f t="shared" si="39"/>
        <v>4.1758200000000008</v>
      </c>
      <c r="U307" s="281">
        <f>IF(VLOOKUP($G307,'KALK_grund__GR-_LOS_3'!$B$9:$C$19,1)=$G307,VLOOKUP($G307,'KALK_grund__GR-_LOS_3'!$B$9:$C$19,2),0)</f>
        <v>30</v>
      </c>
      <c r="V307" s="257">
        <f t="shared" si="40"/>
        <v>0.88800000000000001</v>
      </c>
      <c r="W307" s="258">
        <f t="shared" si="41"/>
        <v>13.32</v>
      </c>
      <c r="X307" s="271" t="s">
        <v>867</v>
      </c>
      <c r="Y307" s="314"/>
    </row>
    <row r="308" spans="1:25" x14ac:dyDescent="0.2">
      <c r="A308" s="149"/>
      <c r="B308" s="183">
        <v>279</v>
      </c>
      <c r="C308" s="311" t="s">
        <v>668</v>
      </c>
      <c r="D308" s="325" t="s">
        <v>540</v>
      </c>
      <c r="E308" s="326" t="s">
        <v>652</v>
      </c>
      <c r="F308" s="327" t="s">
        <v>272</v>
      </c>
      <c r="G308" s="326" t="s">
        <v>179</v>
      </c>
      <c r="H308" s="328">
        <v>37.659999999999997</v>
      </c>
      <c r="I308" s="330">
        <v>1</v>
      </c>
      <c r="J308" s="329"/>
      <c r="K308" s="329"/>
      <c r="L308" s="337">
        <v>2</v>
      </c>
      <c r="M308" s="283">
        <f t="shared" si="36"/>
        <v>51.999999999999993</v>
      </c>
      <c r="N308" s="256">
        <f t="shared" si="37"/>
        <v>163.1933333333333</v>
      </c>
      <c r="O308" s="321">
        <v>100</v>
      </c>
      <c r="P308" s="257">
        <f t="shared" si="38"/>
        <v>1.631933333333333</v>
      </c>
      <c r="Q308" s="280"/>
      <c r="R308" s="371"/>
      <c r="S308" s="254"/>
      <c r="T308" s="253">
        <f t="shared" si="39"/>
        <v>5.9032049999999998</v>
      </c>
      <c r="U308" s="281">
        <f>IF(VLOOKUP($G308,'KALK_grund__GR-_LOS_3'!$B$9:$C$19,1)=$G308,VLOOKUP($G308,'KALK_grund__GR-_LOS_3'!$B$9:$C$19,2),0)</f>
        <v>30</v>
      </c>
      <c r="V308" s="257">
        <f t="shared" si="40"/>
        <v>1.2553333333333332</v>
      </c>
      <c r="W308" s="258">
        <f t="shared" si="41"/>
        <v>18.829999999999998</v>
      </c>
      <c r="X308" s="271" t="s">
        <v>867</v>
      </c>
      <c r="Y308" s="314"/>
    </row>
    <row r="309" spans="1:25" x14ac:dyDescent="0.2">
      <c r="A309" s="149"/>
      <c r="B309" s="183">
        <v>280</v>
      </c>
      <c r="C309" s="311" t="s">
        <v>668</v>
      </c>
      <c r="D309" s="325" t="s">
        <v>540</v>
      </c>
      <c r="E309" s="326" t="s">
        <v>653</v>
      </c>
      <c r="F309" s="327" t="s">
        <v>272</v>
      </c>
      <c r="G309" s="326" t="s">
        <v>179</v>
      </c>
      <c r="H309" s="328">
        <v>15.08</v>
      </c>
      <c r="I309" s="330">
        <v>1</v>
      </c>
      <c r="J309" s="329"/>
      <c r="K309" s="329"/>
      <c r="L309" s="337">
        <v>2</v>
      </c>
      <c r="M309" s="283">
        <f t="shared" si="36"/>
        <v>51.999999999999993</v>
      </c>
      <c r="N309" s="256">
        <f t="shared" si="37"/>
        <v>65.34666666666665</v>
      </c>
      <c r="O309" s="321">
        <v>100</v>
      </c>
      <c r="P309" s="257">
        <f t="shared" si="38"/>
        <v>0.65346666666666653</v>
      </c>
      <c r="Q309" s="280"/>
      <c r="R309" s="371"/>
      <c r="S309" s="254"/>
      <c r="T309" s="253">
        <f t="shared" si="39"/>
        <v>2.3637899999999998</v>
      </c>
      <c r="U309" s="281">
        <f>IF(VLOOKUP($G309,'KALK_grund__GR-_LOS_3'!$B$9:$C$19,1)=$G309,VLOOKUP($G309,'KALK_grund__GR-_LOS_3'!$B$9:$C$19,2),0)</f>
        <v>30</v>
      </c>
      <c r="V309" s="257">
        <f t="shared" si="40"/>
        <v>0.50266666666666671</v>
      </c>
      <c r="W309" s="258">
        <f t="shared" si="41"/>
        <v>7.5400000000000009</v>
      </c>
      <c r="X309" s="271" t="s">
        <v>867</v>
      </c>
      <c r="Y309" s="314"/>
    </row>
    <row r="310" spans="1:25" x14ac:dyDescent="0.2">
      <c r="A310" s="149"/>
      <c r="B310" s="183">
        <v>281</v>
      </c>
      <c r="C310" s="311" t="s">
        <v>668</v>
      </c>
      <c r="D310" s="325" t="s">
        <v>540</v>
      </c>
      <c r="E310" s="326" t="s">
        <v>654</v>
      </c>
      <c r="F310" s="327" t="s">
        <v>272</v>
      </c>
      <c r="G310" s="326" t="s">
        <v>179</v>
      </c>
      <c r="H310" s="328">
        <v>20.260000000000002</v>
      </c>
      <c r="I310" s="330">
        <v>1</v>
      </c>
      <c r="J310" s="329"/>
      <c r="K310" s="329"/>
      <c r="L310" s="337">
        <v>2</v>
      </c>
      <c r="M310" s="283">
        <f t="shared" si="36"/>
        <v>51.999999999999993</v>
      </c>
      <c r="N310" s="256">
        <f t="shared" si="37"/>
        <v>87.793333333333337</v>
      </c>
      <c r="O310" s="321">
        <v>100</v>
      </c>
      <c r="P310" s="257">
        <f t="shared" si="38"/>
        <v>0.87793333333333334</v>
      </c>
      <c r="Q310" s="280"/>
      <c r="R310" s="371"/>
      <c r="S310" s="254"/>
      <c r="T310" s="253">
        <f t="shared" si="39"/>
        <v>3.1757550000000001</v>
      </c>
      <c r="U310" s="281">
        <f>IF(VLOOKUP($G310,'KALK_grund__GR-_LOS_3'!$B$9:$C$19,1)=$G310,VLOOKUP($G310,'KALK_grund__GR-_LOS_3'!$B$9:$C$19,2),0)</f>
        <v>30</v>
      </c>
      <c r="V310" s="257">
        <f t="shared" si="40"/>
        <v>0.67533333333333334</v>
      </c>
      <c r="W310" s="258">
        <f t="shared" si="41"/>
        <v>10.130000000000001</v>
      </c>
      <c r="X310" s="271" t="s">
        <v>867</v>
      </c>
      <c r="Y310" s="314"/>
    </row>
    <row r="311" spans="1:25" x14ac:dyDescent="0.2">
      <c r="A311" s="149"/>
      <c r="B311" s="183">
        <v>282</v>
      </c>
      <c r="C311" s="311" t="s">
        <v>668</v>
      </c>
      <c r="D311" s="325" t="s">
        <v>540</v>
      </c>
      <c r="E311" s="326" t="s">
        <v>655</v>
      </c>
      <c r="F311" s="327" t="s">
        <v>272</v>
      </c>
      <c r="G311" s="326" t="s">
        <v>179</v>
      </c>
      <c r="H311" s="328">
        <v>18.850000000000001</v>
      </c>
      <c r="I311" s="330">
        <v>1</v>
      </c>
      <c r="J311" s="329"/>
      <c r="K311" s="329"/>
      <c r="L311" s="337">
        <v>2</v>
      </c>
      <c r="M311" s="283">
        <f t="shared" si="36"/>
        <v>51.999999999999993</v>
      </c>
      <c r="N311" s="256">
        <f t="shared" si="37"/>
        <v>81.683333333333323</v>
      </c>
      <c r="O311" s="321">
        <v>100</v>
      </c>
      <c r="P311" s="257">
        <f t="shared" si="38"/>
        <v>0.81683333333333319</v>
      </c>
      <c r="Q311" s="280"/>
      <c r="R311" s="371"/>
      <c r="S311" s="254"/>
      <c r="T311" s="253">
        <f t="shared" si="39"/>
        <v>2.9547375000000002</v>
      </c>
      <c r="U311" s="281">
        <f>IF(VLOOKUP($G311,'KALK_grund__GR-_LOS_3'!$B$9:$C$19,1)=$G311,VLOOKUP($G311,'KALK_grund__GR-_LOS_3'!$B$9:$C$19,2),0)</f>
        <v>30</v>
      </c>
      <c r="V311" s="257">
        <f t="shared" si="40"/>
        <v>0.62833333333333341</v>
      </c>
      <c r="W311" s="258">
        <f t="shared" si="41"/>
        <v>9.4250000000000007</v>
      </c>
      <c r="X311" s="271" t="s">
        <v>867</v>
      </c>
      <c r="Y311" s="314"/>
    </row>
    <row r="312" spans="1:25" x14ac:dyDescent="0.2">
      <c r="A312" s="149"/>
      <c r="B312" s="183">
        <v>283</v>
      </c>
      <c r="C312" s="311" t="s">
        <v>668</v>
      </c>
      <c r="D312" s="325" t="s">
        <v>540</v>
      </c>
      <c r="E312" s="326" t="s">
        <v>656</v>
      </c>
      <c r="F312" s="327" t="s">
        <v>272</v>
      </c>
      <c r="G312" s="326" t="s">
        <v>179</v>
      </c>
      <c r="H312" s="328">
        <v>18.8</v>
      </c>
      <c r="I312" s="330">
        <v>1</v>
      </c>
      <c r="J312" s="329"/>
      <c r="K312" s="329"/>
      <c r="L312" s="337">
        <v>2</v>
      </c>
      <c r="M312" s="283">
        <f t="shared" si="36"/>
        <v>51.999999999999993</v>
      </c>
      <c r="N312" s="256">
        <f t="shared" si="37"/>
        <v>81.466666666666654</v>
      </c>
      <c r="O312" s="321">
        <v>100</v>
      </c>
      <c r="P312" s="257">
        <f t="shared" si="38"/>
        <v>0.81466666666666654</v>
      </c>
      <c r="Q312" s="280"/>
      <c r="R312" s="371"/>
      <c r="S312" s="254"/>
      <c r="T312" s="253">
        <f t="shared" si="39"/>
        <v>2.9469000000000003</v>
      </c>
      <c r="U312" s="281">
        <f>IF(VLOOKUP($G312,'KALK_grund__GR-_LOS_3'!$B$9:$C$19,1)=$G312,VLOOKUP($G312,'KALK_grund__GR-_LOS_3'!$B$9:$C$19,2),0)</f>
        <v>30</v>
      </c>
      <c r="V312" s="257">
        <f t="shared" si="40"/>
        <v>0.62666666666666671</v>
      </c>
      <c r="W312" s="258">
        <f t="shared" si="41"/>
        <v>9.4</v>
      </c>
      <c r="X312" s="271" t="s">
        <v>867</v>
      </c>
      <c r="Y312" s="314"/>
    </row>
    <row r="313" spans="1:25" x14ac:dyDescent="0.2">
      <c r="A313" s="149"/>
      <c r="B313" s="183">
        <v>284</v>
      </c>
      <c r="C313" s="311" t="s">
        <v>668</v>
      </c>
      <c r="D313" s="325" t="s">
        <v>657</v>
      </c>
      <c r="E313" s="326" t="s">
        <v>658</v>
      </c>
      <c r="F313" s="327" t="s">
        <v>362</v>
      </c>
      <c r="G313" s="326" t="s">
        <v>182</v>
      </c>
      <c r="H313" s="328">
        <v>18.8</v>
      </c>
      <c r="I313" s="330">
        <v>1</v>
      </c>
      <c r="J313" s="329"/>
      <c r="K313" s="329"/>
      <c r="L313" s="337">
        <v>2</v>
      </c>
      <c r="M313" s="283">
        <f t="shared" si="36"/>
        <v>51.999999999999993</v>
      </c>
      <c r="N313" s="256">
        <f t="shared" si="37"/>
        <v>81.466666666666654</v>
      </c>
      <c r="O313" s="321">
        <v>100</v>
      </c>
      <c r="P313" s="257">
        <f t="shared" si="38"/>
        <v>0.81466666666666654</v>
      </c>
      <c r="Q313" s="280"/>
      <c r="R313" s="371"/>
      <c r="S313" s="254"/>
      <c r="T313" s="253">
        <f t="shared" si="39"/>
        <v>2.9469000000000003</v>
      </c>
      <c r="U313" s="281">
        <f>IF(VLOOKUP($G313,'KALK_grund__GR-_LOS_3'!$B$9:$C$19,1)=$G313,VLOOKUP($G313,'KALK_grund__GR-_LOS_3'!$B$9:$C$19,2),0)</f>
        <v>30</v>
      </c>
      <c r="V313" s="257">
        <f t="shared" si="40"/>
        <v>0.62666666666666671</v>
      </c>
      <c r="W313" s="258">
        <f t="shared" si="41"/>
        <v>9.4</v>
      </c>
      <c r="X313" s="271" t="s">
        <v>867</v>
      </c>
      <c r="Y313" s="314"/>
    </row>
    <row r="314" spans="1:25" x14ac:dyDescent="0.2">
      <c r="A314" s="149"/>
      <c r="B314" s="183">
        <v>285</v>
      </c>
      <c r="C314" s="311" t="s">
        <v>668</v>
      </c>
      <c r="D314" s="325" t="s">
        <v>540</v>
      </c>
      <c r="E314" s="326" t="s">
        <v>659</v>
      </c>
      <c r="F314" s="327" t="s">
        <v>272</v>
      </c>
      <c r="G314" s="326" t="s">
        <v>182</v>
      </c>
      <c r="H314" s="328">
        <v>13.83</v>
      </c>
      <c r="I314" s="330">
        <v>1</v>
      </c>
      <c r="J314" s="329"/>
      <c r="K314" s="329"/>
      <c r="L314" s="337">
        <v>2</v>
      </c>
      <c r="M314" s="283">
        <f t="shared" si="36"/>
        <v>51.999999999999993</v>
      </c>
      <c r="N314" s="256">
        <f t="shared" si="37"/>
        <v>59.929999999999986</v>
      </c>
      <c r="O314" s="321">
        <v>100</v>
      </c>
      <c r="P314" s="257">
        <f t="shared" si="38"/>
        <v>0.59929999999999983</v>
      </c>
      <c r="Q314" s="280"/>
      <c r="R314" s="371"/>
      <c r="S314" s="254"/>
      <c r="T314" s="253">
        <f t="shared" si="39"/>
        <v>2.1678525000000004</v>
      </c>
      <c r="U314" s="281">
        <f>IF(VLOOKUP($G314,'KALK_grund__GR-_LOS_3'!$B$9:$C$19,1)=$G314,VLOOKUP($G314,'KALK_grund__GR-_LOS_3'!$B$9:$C$19,2),0)</f>
        <v>30</v>
      </c>
      <c r="V314" s="257">
        <f t="shared" si="40"/>
        <v>0.46100000000000002</v>
      </c>
      <c r="W314" s="258">
        <f t="shared" si="41"/>
        <v>6.915</v>
      </c>
      <c r="X314" s="271" t="s">
        <v>867</v>
      </c>
      <c r="Y314" s="314"/>
    </row>
    <row r="315" spans="1:25" x14ac:dyDescent="0.2">
      <c r="A315" s="149"/>
      <c r="B315" s="183">
        <v>286</v>
      </c>
      <c r="C315" s="311" t="s">
        <v>668</v>
      </c>
      <c r="D315" s="325" t="s">
        <v>540</v>
      </c>
      <c r="E315" s="326" t="s">
        <v>660</v>
      </c>
      <c r="F315" s="327" t="s">
        <v>272</v>
      </c>
      <c r="G315" s="326" t="s">
        <v>179</v>
      </c>
      <c r="H315" s="328">
        <v>25.16</v>
      </c>
      <c r="I315" s="330">
        <v>1</v>
      </c>
      <c r="J315" s="329"/>
      <c r="K315" s="329"/>
      <c r="L315" s="337">
        <v>2</v>
      </c>
      <c r="M315" s="283">
        <f t="shared" si="36"/>
        <v>51.999999999999993</v>
      </c>
      <c r="N315" s="256">
        <f t="shared" si="37"/>
        <v>109.02666666666666</v>
      </c>
      <c r="O315" s="321">
        <v>100</v>
      </c>
      <c r="P315" s="257">
        <f t="shared" si="38"/>
        <v>1.0902666666666665</v>
      </c>
      <c r="Q315" s="280"/>
      <c r="R315" s="371"/>
      <c r="S315" s="254"/>
      <c r="T315" s="253">
        <f t="shared" si="39"/>
        <v>3.9438300000000002</v>
      </c>
      <c r="U315" s="281">
        <f>IF(VLOOKUP($G315,'KALK_grund__GR-_LOS_3'!$B$9:$C$19,1)=$G315,VLOOKUP($G315,'KALK_grund__GR-_LOS_3'!$B$9:$C$19,2),0)</f>
        <v>30</v>
      </c>
      <c r="V315" s="257">
        <f t="shared" si="40"/>
        <v>0.83866666666666667</v>
      </c>
      <c r="W315" s="258">
        <f t="shared" si="41"/>
        <v>12.58</v>
      </c>
      <c r="X315" s="271" t="s">
        <v>867</v>
      </c>
      <c r="Y315" s="314"/>
    </row>
    <row r="316" spans="1:25" x14ac:dyDescent="0.2">
      <c r="A316" s="149"/>
      <c r="B316" s="183">
        <v>287</v>
      </c>
      <c r="C316" s="311" t="s">
        <v>668</v>
      </c>
      <c r="D316" s="325" t="s">
        <v>540</v>
      </c>
      <c r="E316" s="326" t="s">
        <v>661</v>
      </c>
      <c r="F316" s="327" t="s">
        <v>272</v>
      </c>
      <c r="G316" s="326" t="s">
        <v>179</v>
      </c>
      <c r="H316" s="328">
        <v>18.64</v>
      </c>
      <c r="I316" s="330">
        <v>1</v>
      </c>
      <c r="J316" s="329"/>
      <c r="K316" s="329"/>
      <c r="L316" s="337">
        <v>2</v>
      </c>
      <c r="M316" s="283">
        <f t="shared" si="36"/>
        <v>51.999999999999993</v>
      </c>
      <c r="N316" s="256">
        <f t="shared" si="37"/>
        <v>80.773333333333326</v>
      </c>
      <c r="O316" s="321">
        <v>100</v>
      </c>
      <c r="P316" s="257">
        <f t="shared" si="38"/>
        <v>0.8077333333333333</v>
      </c>
      <c r="Q316" s="280"/>
      <c r="R316" s="371"/>
      <c r="S316" s="254"/>
      <c r="T316" s="253">
        <f t="shared" si="39"/>
        <v>2.9218200000000003</v>
      </c>
      <c r="U316" s="281">
        <f>IF(VLOOKUP($G316,'KALK_grund__GR-_LOS_3'!$B$9:$C$19,1)=$G316,VLOOKUP($G316,'KALK_grund__GR-_LOS_3'!$B$9:$C$19,2),0)</f>
        <v>30</v>
      </c>
      <c r="V316" s="257">
        <f t="shared" si="40"/>
        <v>0.6213333333333334</v>
      </c>
      <c r="W316" s="258">
        <f t="shared" si="41"/>
        <v>9.32</v>
      </c>
      <c r="X316" s="271" t="s">
        <v>867</v>
      </c>
      <c r="Y316" s="314"/>
    </row>
    <row r="317" spans="1:25" x14ac:dyDescent="0.2">
      <c r="A317" s="149"/>
      <c r="B317" s="183">
        <v>288</v>
      </c>
      <c r="C317" s="311" t="s">
        <v>668</v>
      </c>
      <c r="D317" s="325" t="s">
        <v>540</v>
      </c>
      <c r="E317" s="326" t="s">
        <v>662</v>
      </c>
      <c r="F317" s="327" t="s">
        <v>272</v>
      </c>
      <c r="G317" s="326" t="s">
        <v>179</v>
      </c>
      <c r="H317" s="328">
        <v>18.82</v>
      </c>
      <c r="I317" s="330">
        <v>1</v>
      </c>
      <c r="J317" s="329"/>
      <c r="K317" s="329"/>
      <c r="L317" s="337">
        <v>2</v>
      </c>
      <c r="M317" s="283">
        <f t="shared" si="36"/>
        <v>51.999999999999993</v>
      </c>
      <c r="N317" s="256">
        <f t="shared" si="37"/>
        <v>81.553333333333327</v>
      </c>
      <c r="O317" s="321">
        <v>100</v>
      </c>
      <c r="P317" s="257">
        <f t="shared" si="38"/>
        <v>0.81553333333333322</v>
      </c>
      <c r="Q317" s="280"/>
      <c r="R317" s="371"/>
      <c r="S317" s="254"/>
      <c r="T317" s="253">
        <f t="shared" si="39"/>
        <v>2.9500350000000002</v>
      </c>
      <c r="U317" s="281">
        <f>IF(VLOOKUP($G317,'KALK_grund__GR-_LOS_3'!$B$9:$C$19,1)=$G317,VLOOKUP($G317,'KALK_grund__GR-_LOS_3'!$B$9:$C$19,2),0)</f>
        <v>30</v>
      </c>
      <c r="V317" s="257">
        <f t="shared" si="40"/>
        <v>0.6273333333333333</v>
      </c>
      <c r="W317" s="258">
        <f t="shared" si="41"/>
        <v>9.41</v>
      </c>
      <c r="X317" s="271" t="s">
        <v>867</v>
      </c>
      <c r="Y317" s="184"/>
    </row>
    <row r="318" spans="1:25" x14ac:dyDescent="0.2">
      <c r="A318" s="149"/>
      <c r="B318" s="183">
        <v>289</v>
      </c>
      <c r="C318" s="311" t="s">
        <v>668</v>
      </c>
      <c r="D318" s="325" t="s">
        <v>540</v>
      </c>
      <c r="E318" s="326" t="s">
        <v>663</v>
      </c>
      <c r="F318" s="327" t="s">
        <v>272</v>
      </c>
      <c r="G318" s="326" t="s">
        <v>179</v>
      </c>
      <c r="H318" s="328">
        <v>25.17</v>
      </c>
      <c r="I318" s="330">
        <v>1</v>
      </c>
      <c r="J318" s="329"/>
      <c r="K318" s="329"/>
      <c r="L318" s="337">
        <v>2</v>
      </c>
      <c r="M318" s="283">
        <f t="shared" si="36"/>
        <v>51.999999999999993</v>
      </c>
      <c r="N318" s="256">
        <f t="shared" si="37"/>
        <v>109.07</v>
      </c>
      <c r="O318" s="321">
        <v>100</v>
      </c>
      <c r="P318" s="257">
        <f t="shared" si="38"/>
        <v>1.0907</v>
      </c>
      <c r="Q318" s="280"/>
      <c r="R318" s="371"/>
      <c r="S318" s="254"/>
      <c r="T318" s="253">
        <f t="shared" si="39"/>
        <v>3.9453975000000008</v>
      </c>
      <c r="U318" s="281">
        <f>IF(VLOOKUP($G318,'KALK_grund__GR-_LOS_3'!$B$9:$C$19,1)=$G318,VLOOKUP($G318,'KALK_grund__GR-_LOS_3'!$B$9:$C$19,2),0)</f>
        <v>30</v>
      </c>
      <c r="V318" s="257">
        <f t="shared" si="40"/>
        <v>0.83900000000000008</v>
      </c>
      <c r="W318" s="258">
        <f t="shared" si="41"/>
        <v>12.585000000000001</v>
      </c>
      <c r="X318" s="271" t="s">
        <v>867</v>
      </c>
      <c r="Y318" s="184"/>
    </row>
    <row r="319" spans="1:25" x14ac:dyDescent="0.2">
      <c r="A319" s="149"/>
      <c r="B319" s="183">
        <v>290</v>
      </c>
      <c r="C319" s="311" t="s">
        <v>668</v>
      </c>
      <c r="D319" s="325" t="s">
        <v>540</v>
      </c>
      <c r="E319" s="326" t="s">
        <v>664</v>
      </c>
      <c r="F319" s="327" t="s">
        <v>272</v>
      </c>
      <c r="G319" s="326" t="s">
        <v>179</v>
      </c>
      <c r="H319" s="328">
        <v>18.86</v>
      </c>
      <c r="I319" s="330">
        <v>1</v>
      </c>
      <c r="J319" s="329"/>
      <c r="K319" s="329"/>
      <c r="L319" s="337">
        <v>2</v>
      </c>
      <c r="M319" s="283">
        <f t="shared" si="36"/>
        <v>51.999999999999993</v>
      </c>
      <c r="N319" s="256">
        <f t="shared" si="37"/>
        <v>81.726666666666645</v>
      </c>
      <c r="O319" s="321">
        <v>100</v>
      </c>
      <c r="P319" s="257">
        <f t="shared" si="38"/>
        <v>0.81726666666666647</v>
      </c>
      <c r="Q319" s="280"/>
      <c r="R319" s="371"/>
      <c r="S319" s="254"/>
      <c r="T319" s="253">
        <f t="shared" si="39"/>
        <v>2.956305</v>
      </c>
      <c r="U319" s="281">
        <f>IF(VLOOKUP($G319,'KALK_grund__GR-_LOS_3'!$B$9:$C$19,1)=$G319,VLOOKUP($G319,'KALK_grund__GR-_LOS_3'!$B$9:$C$19,2),0)</f>
        <v>30</v>
      </c>
      <c r="V319" s="257">
        <f t="shared" si="40"/>
        <v>0.6286666666666666</v>
      </c>
      <c r="W319" s="258">
        <f t="shared" si="41"/>
        <v>9.43</v>
      </c>
      <c r="X319" s="271" t="s">
        <v>867</v>
      </c>
      <c r="Y319" s="184"/>
    </row>
    <row r="320" spans="1:25" x14ac:dyDescent="0.2">
      <c r="A320" s="149"/>
      <c r="B320" s="183">
        <v>291</v>
      </c>
      <c r="C320" s="311" t="s">
        <v>668</v>
      </c>
      <c r="D320" s="325" t="s">
        <v>540</v>
      </c>
      <c r="E320" s="326" t="s">
        <v>665</v>
      </c>
      <c r="F320" s="327" t="s">
        <v>272</v>
      </c>
      <c r="G320" s="326" t="s">
        <v>179</v>
      </c>
      <c r="H320" s="328">
        <v>25.31</v>
      </c>
      <c r="I320" s="330">
        <v>1</v>
      </c>
      <c r="J320" s="329"/>
      <c r="K320" s="329"/>
      <c r="L320" s="337">
        <v>2</v>
      </c>
      <c r="M320" s="283">
        <f t="shared" si="36"/>
        <v>51.999999999999993</v>
      </c>
      <c r="N320" s="256">
        <f t="shared" si="37"/>
        <v>109.67666666666663</v>
      </c>
      <c r="O320" s="321">
        <v>100</v>
      </c>
      <c r="P320" s="257">
        <f t="shared" si="38"/>
        <v>1.0967666666666664</v>
      </c>
      <c r="Q320" s="280"/>
      <c r="R320" s="371"/>
      <c r="S320" s="254"/>
      <c r="T320" s="253">
        <f t="shared" si="39"/>
        <v>3.9673425</v>
      </c>
      <c r="U320" s="281">
        <f>IF(VLOOKUP($G320,'KALK_grund__GR-_LOS_3'!$B$9:$C$19,1)=$G320,VLOOKUP($G320,'KALK_grund__GR-_LOS_3'!$B$9:$C$19,2),0)</f>
        <v>30</v>
      </c>
      <c r="V320" s="257">
        <f t="shared" si="40"/>
        <v>0.84366666666666668</v>
      </c>
      <c r="W320" s="258">
        <f t="shared" si="41"/>
        <v>12.654999999999999</v>
      </c>
      <c r="X320" s="271" t="s">
        <v>867</v>
      </c>
      <c r="Y320" s="184"/>
    </row>
    <row r="321" spans="1:25" x14ac:dyDescent="0.2">
      <c r="A321" s="149"/>
      <c r="B321" s="183">
        <v>292</v>
      </c>
      <c r="C321" s="311" t="s">
        <v>668</v>
      </c>
      <c r="D321" s="325" t="s">
        <v>540</v>
      </c>
      <c r="E321" s="326" t="s">
        <v>666</v>
      </c>
      <c r="F321" s="327" t="s">
        <v>272</v>
      </c>
      <c r="G321" s="326" t="s">
        <v>179</v>
      </c>
      <c r="H321" s="328">
        <v>19.489999999999998</v>
      </c>
      <c r="I321" s="330">
        <v>1</v>
      </c>
      <c r="J321" s="329"/>
      <c r="K321" s="329"/>
      <c r="L321" s="337">
        <v>2</v>
      </c>
      <c r="M321" s="283">
        <f t="shared" si="36"/>
        <v>51.999999999999993</v>
      </c>
      <c r="N321" s="256">
        <f t="shared" si="37"/>
        <v>84.456666666666649</v>
      </c>
      <c r="O321" s="321">
        <v>100</v>
      </c>
      <c r="P321" s="257">
        <f t="shared" si="38"/>
        <v>0.84456666666666647</v>
      </c>
      <c r="Q321" s="280"/>
      <c r="R321" s="371"/>
      <c r="S321" s="254"/>
      <c r="T321" s="253">
        <f t="shared" si="39"/>
        <v>3.0550574999999998</v>
      </c>
      <c r="U321" s="281">
        <f>IF(VLOOKUP($G321,'KALK_grund__GR-_LOS_3'!$B$9:$C$19,1)=$G321,VLOOKUP($G321,'KALK_grund__GR-_LOS_3'!$B$9:$C$19,2),0)</f>
        <v>30</v>
      </c>
      <c r="V321" s="257">
        <f t="shared" si="40"/>
        <v>0.64966666666666661</v>
      </c>
      <c r="W321" s="258">
        <f t="shared" si="41"/>
        <v>9.7449999999999992</v>
      </c>
      <c r="X321" s="271" t="s">
        <v>867</v>
      </c>
      <c r="Y321" s="184"/>
    </row>
    <row r="322" spans="1:25" x14ac:dyDescent="0.2">
      <c r="A322" s="149"/>
      <c r="B322" s="183">
        <v>293</v>
      </c>
      <c r="C322" s="311" t="s">
        <v>668</v>
      </c>
      <c r="D322" s="325" t="s">
        <v>540</v>
      </c>
      <c r="E322" s="326" t="s">
        <v>667</v>
      </c>
      <c r="F322" s="327" t="s">
        <v>272</v>
      </c>
      <c r="G322" s="326" t="s">
        <v>179</v>
      </c>
      <c r="H322" s="328">
        <v>21.91</v>
      </c>
      <c r="I322" s="330">
        <v>1</v>
      </c>
      <c r="J322" s="329"/>
      <c r="K322" s="329"/>
      <c r="L322" s="337">
        <v>2</v>
      </c>
      <c r="M322" s="283">
        <f t="shared" si="36"/>
        <v>51.999999999999993</v>
      </c>
      <c r="N322" s="256">
        <f t="shared" si="37"/>
        <v>94.943333333333328</v>
      </c>
      <c r="O322" s="321">
        <v>100</v>
      </c>
      <c r="P322" s="257">
        <f t="shared" si="38"/>
        <v>0.94943333333333324</v>
      </c>
      <c r="Q322" s="280"/>
      <c r="R322" s="371"/>
      <c r="S322" s="254"/>
      <c r="T322" s="253">
        <f t="shared" si="39"/>
        <v>3.4343925</v>
      </c>
      <c r="U322" s="281">
        <f>IF(VLOOKUP($G322,'KALK_grund__GR-_LOS_3'!$B$9:$C$19,1)=$G322,VLOOKUP($G322,'KALK_grund__GR-_LOS_3'!$B$9:$C$19,2),0)</f>
        <v>30</v>
      </c>
      <c r="V322" s="257">
        <f t="shared" si="40"/>
        <v>0.73033333333333339</v>
      </c>
      <c r="W322" s="258">
        <f t="shared" si="41"/>
        <v>10.955</v>
      </c>
      <c r="X322" s="271" t="s">
        <v>867</v>
      </c>
      <c r="Y322" s="184"/>
    </row>
    <row r="323" spans="1:25" x14ac:dyDescent="0.2">
      <c r="A323" s="149"/>
      <c r="B323" s="183">
        <v>294</v>
      </c>
      <c r="C323" s="311" t="s">
        <v>668</v>
      </c>
      <c r="D323" s="325" t="s">
        <v>540</v>
      </c>
      <c r="E323" s="326" t="s">
        <v>669</v>
      </c>
      <c r="F323" s="327" t="s">
        <v>272</v>
      </c>
      <c r="G323" s="326" t="s">
        <v>179</v>
      </c>
      <c r="H323" s="328">
        <v>31.59</v>
      </c>
      <c r="I323" s="330">
        <v>1</v>
      </c>
      <c r="J323" s="325"/>
      <c r="K323" s="325"/>
      <c r="L323" s="336" t="s">
        <v>59</v>
      </c>
      <c r="M323" s="283">
        <f t="shared" si="36"/>
        <v>51.999999999999993</v>
      </c>
      <c r="N323" s="256">
        <f t="shared" si="37"/>
        <v>136.88999999999999</v>
      </c>
      <c r="O323" s="321">
        <v>100</v>
      </c>
      <c r="P323" s="257">
        <f t="shared" si="38"/>
        <v>1.3688999999999998</v>
      </c>
      <c r="Q323" s="280"/>
      <c r="R323" s="371"/>
      <c r="S323" s="254"/>
      <c r="T323" s="253">
        <f t="shared" si="39"/>
        <v>4.9517325000000003</v>
      </c>
      <c r="U323" s="281">
        <f>IF(VLOOKUP($G323,'KALK_grund__GR-_LOS_3'!$B$9:$C$19,1)=$G323,VLOOKUP($G323,'KALK_grund__GR-_LOS_3'!$B$9:$C$19,2),0)</f>
        <v>30</v>
      </c>
      <c r="V323" s="257">
        <f t="shared" si="40"/>
        <v>1.0529999999999999</v>
      </c>
      <c r="W323" s="258">
        <f t="shared" si="41"/>
        <v>15.794999999999998</v>
      </c>
      <c r="X323" s="271" t="s">
        <v>867</v>
      </c>
      <c r="Y323" s="184"/>
    </row>
    <row r="324" spans="1:25" x14ac:dyDescent="0.2">
      <c r="A324" s="149"/>
      <c r="B324" s="183">
        <v>295</v>
      </c>
      <c r="C324" s="311" t="s">
        <v>668</v>
      </c>
      <c r="D324" s="325" t="s">
        <v>540</v>
      </c>
      <c r="E324" s="326" t="s">
        <v>670</v>
      </c>
      <c r="F324" s="327" t="s">
        <v>272</v>
      </c>
      <c r="G324" s="326" t="s">
        <v>179</v>
      </c>
      <c r="H324" s="328">
        <v>34.549999999999997</v>
      </c>
      <c r="I324" s="330">
        <v>1</v>
      </c>
      <c r="J324" s="325"/>
      <c r="K324" s="325"/>
      <c r="L324" s="336" t="s">
        <v>59</v>
      </c>
      <c r="M324" s="283">
        <f t="shared" si="36"/>
        <v>51.999999999999993</v>
      </c>
      <c r="N324" s="256">
        <f t="shared" si="37"/>
        <v>149.71666666666664</v>
      </c>
      <c r="O324" s="321">
        <v>100</v>
      </c>
      <c r="P324" s="257">
        <f t="shared" si="38"/>
        <v>1.4971666666666663</v>
      </c>
      <c r="Q324" s="280"/>
      <c r="R324" s="371"/>
      <c r="S324" s="254"/>
      <c r="T324" s="253">
        <f t="shared" si="39"/>
        <v>5.4157124999999997</v>
      </c>
      <c r="U324" s="281">
        <f>IF(VLOOKUP($G324,'KALK_grund__GR-_LOS_3'!$B$9:$C$19,1)=$G324,VLOOKUP($G324,'KALK_grund__GR-_LOS_3'!$B$9:$C$19,2),0)</f>
        <v>30</v>
      </c>
      <c r="V324" s="257">
        <f t="shared" si="40"/>
        <v>1.1516666666666666</v>
      </c>
      <c r="W324" s="258">
        <f t="shared" si="41"/>
        <v>17.274999999999999</v>
      </c>
      <c r="X324" s="271" t="s">
        <v>867</v>
      </c>
      <c r="Y324" s="184"/>
    </row>
    <row r="325" spans="1:25" x14ac:dyDescent="0.2">
      <c r="A325" s="149"/>
      <c r="B325" s="183">
        <v>296</v>
      </c>
      <c r="C325" s="311" t="s">
        <v>668</v>
      </c>
      <c r="D325" s="325" t="s">
        <v>540</v>
      </c>
      <c r="E325" s="326" t="s">
        <v>671</v>
      </c>
      <c r="F325" s="327" t="s">
        <v>272</v>
      </c>
      <c r="G325" s="326" t="s">
        <v>179</v>
      </c>
      <c r="H325" s="328">
        <v>20.190000000000001</v>
      </c>
      <c r="I325" s="330">
        <v>1</v>
      </c>
      <c r="J325" s="325"/>
      <c r="K325" s="325"/>
      <c r="L325" s="336" t="s">
        <v>59</v>
      </c>
      <c r="M325" s="283">
        <f t="shared" si="36"/>
        <v>51.999999999999993</v>
      </c>
      <c r="N325" s="256">
        <f t="shared" si="37"/>
        <v>87.49</v>
      </c>
      <c r="O325" s="321">
        <v>100</v>
      </c>
      <c r="P325" s="257">
        <f t="shared" si="38"/>
        <v>0.8748999999999999</v>
      </c>
      <c r="Q325" s="280"/>
      <c r="R325" s="371"/>
      <c r="S325" s="254"/>
      <c r="T325" s="253">
        <f t="shared" si="39"/>
        <v>3.1647825000000007</v>
      </c>
      <c r="U325" s="281">
        <f>IF(VLOOKUP($G325,'KALK_grund__GR-_LOS_3'!$B$9:$C$19,1)=$G325,VLOOKUP($G325,'KALK_grund__GR-_LOS_3'!$B$9:$C$19,2),0)</f>
        <v>30</v>
      </c>
      <c r="V325" s="257">
        <f t="shared" si="40"/>
        <v>0.67300000000000004</v>
      </c>
      <c r="W325" s="258">
        <f t="shared" si="41"/>
        <v>10.095000000000001</v>
      </c>
      <c r="X325" s="271" t="s">
        <v>867</v>
      </c>
      <c r="Y325" s="184"/>
    </row>
    <row r="326" spans="1:25" x14ac:dyDescent="0.2">
      <c r="A326" s="149"/>
      <c r="B326" s="183">
        <v>297</v>
      </c>
      <c r="C326" s="311" t="s">
        <v>668</v>
      </c>
      <c r="D326" s="325" t="s">
        <v>540</v>
      </c>
      <c r="E326" s="326" t="s">
        <v>672</v>
      </c>
      <c r="F326" s="327" t="s">
        <v>272</v>
      </c>
      <c r="G326" s="326" t="s">
        <v>179</v>
      </c>
      <c r="H326" s="328">
        <v>20.97</v>
      </c>
      <c r="I326" s="330">
        <v>1</v>
      </c>
      <c r="J326" s="325"/>
      <c r="K326" s="325"/>
      <c r="L326" s="336" t="s">
        <v>59</v>
      </c>
      <c r="M326" s="283">
        <f t="shared" si="36"/>
        <v>51.999999999999993</v>
      </c>
      <c r="N326" s="256">
        <f t="shared" si="37"/>
        <v>90.86999999999999</v>
      </c>
      <c r="O326" s="321">
        <v>100</v>
      </c>
      <c r="P326" s="257">
        <f t="shared" si="38"/>
        <v>0.90869999999999995</v>
      </c>
      <c r="Q326" s="280"/>
      <c r="R326" s="371"/>
      <c r="S326" s="254"/>
      <c r="T326" s="253">
        <f t="shared" si="39"/>
        <v>3.2870474999999999</v>
      </c>
      <c r="U326" s="281">
        <f>IF(VLOOKUP($G326,'KALK_grund__GR-_LOS_3'!$B$9:$C$19,1)=$G326,VLOOKUP($G326,'KALK_grund__GR-_LOS_3'!$B$9:$C$19,2),0)</f>
        <v>30</v>
      </c>
      <c r="V326" s="257">
        <f t="shared" si="40"/>
        <v>0.69899999999999995</v>
      </c>
      <c r="W326" s="258">
        <f t="shared" si="41"/>
        <v>10.484999999999999</v>
      </c>
      <c r="X326" s="271" t="s">
        <v>867</v>
      </c>
      <c r="Y326" s="184"/>
    </row>
    <row r="327" spans="1:25" x14ac:dyDescent="0.2">
      <c r="A327" s="149"/>
      <c r="B327" s="183">
        <v>298</v>
      </c>
      <c r="C327" s="311" t="s">
        <v>668</v>
      </c>
      <c r="D327" s="325" t="s">
        <v>540</v>
      </c>
      <c r="E327" s="326" t="s">
        <v>673</v>
      </c>
      <c r="F327" s="327" t="s">
        <v>272</v>
      </c>
      <c r="G327" s="326" t="s">
        <v>179</v>
      </c>
      <c r="H327" s="328">
        <v>33.04</v>
      </c>
      <c r="I327" s="330">
        <v>1</v>
      </c>
      <c r="J327" s="325"/>
      <c r="K327" s="325"/>
      <c r="L327" s="336" t="s">
        <v>59</v>
      </c>
      <c r="M327" s="283">
        <f t="shared" si="36"/>
        <v>51.999999999999993</v>
      </c>
      <c r="N327" s="256">
        <f t="shared" si="37"/>
        <v>143.17333333333332</v>
      </c>
      <c r="O327" s="321">
        <v>100</v>
      </c>
      <c r="P327" s="257">
        <f t="shared" si="38"/>
        <v>1.4317333333333331</v>
      </c>
      <c r="Q327" s="280"/>
      <c r="R327" s="371"/>
      <c r="S327" s="254"/>
      <c r="T327" s="253">
        <f t="shared" si="39"/>
        <v>5.1790199999999995</v>
      </c>
      <c r="U327" s="281">
        <f>IF(VLOOKUP($G327,'KALK_grund__GR-_LOS_3'!$B$9:$C$19,1)=$G327,VLOOKUP($G327,'KALK_grund__GR-_LOS_3'!$B$9:$C$19,2),0)</f>
        <v>30</v>
      </c>
      <c r="V327" s="257">
        <f t="shared" si="40"/>
        <v>1.1013333333333333</v>
      </c>
      <c r="W327" s="258">
        <f t="shared" si="41"/>
        <v>16.52</v>
      </c>
      <c r="X327" s="271" t="s">
        <v>867</v>
      </c>
      <c r="Y327" s="184"/>
    </row>
    <row r="328" spans="1:25" x14ac:dyDescent="0.2">
      <c r="A328" s="149"/>
      <c r="B328" s="183">
        <v>299</v>
      </c>
      <c r="C328" s="311" t="s">
        <v>668</v>
      </c>
      <c r="D328" s="325" t="s">
        <v>540</v>
      </c>
      <c r="E328" s="326" t="s">
        <v>674</v>
      </c>
      <c r="F328" s="327" t="s">
        <v>272</v>
      </c>
      <c r="G328" s="326" t="s">
        <v>179</v>
      </c>
      <c r="H328" s="328">
        <v>14.96</v>
      </c>
      <c r="I328" s="330">
        <v>1</v>
      </c>
      <c r="J328" s="325"/>
      <c r="K328" s="325"/>
      <c r="L328" s="336" t="s">
        <v>59</v>
      </c>
      <c r="M328" s="283">
        <f t="shared" si="36"/>
        <v>51.999999999999993</v>
      </c>
      <c r="N328" s="256">
        <f t="shared" si="37"/>
        <v>64.826666666666668</v>
      </c>
      <c r="O328" s="321">
        <v>100</v>
      </c>
      <c r="P328" s="257">
        <f t="shared" si="38"/>
        <v>0.64826666666666666</v>
      </c>
      <c r="Q328" s="280"/>
      <c r="R328" s="371"/>
      <c r="S328" s="254"/>
      <c r="T328" s="253">
        <f t="shared" si="39"/>
        <v>2.3449800000000001</v>
      </c>
      <c r="U328" s="281">
        <f>IF(VLOOKUP($G328,'KALK_grund__GR-_LOS_3'!$B$9:$C$19,1)=$G328,VLOOKUP($G328,'KALK_grund__GR-_LOS_3'!$B$9:$C$19,2),0)</f>
        <v>30</v>
      </c>
      <c r="V328" s="257">
        <f t="shared" si="40"/>
        <v>0.4986666666666667</v>
      </c>
      <c r="W328" s="258">
        <f t="shared" si="41"/>
        <v>7.48</v>
      </c>
      <c r="X328" s="271" t="s">
        <v>867</v>
      </c>
      <c r="Y328" s="184"/>
    </row>
    <row r="329" spans="1:25" x14ac:dyDescent="0.2">
      <c r="A329" s="149"/>
      <c r="B329" s="183">
        <v>300</v>
      </c>
      <c r="C329" s="311" t="s">
        <v>668</v>
      </c>
      <c r="D329" s="325" t="s">
        <v>540</v>
      </c>
      <c r="E329" s="326" t="s">
        <v>675</v>
      </c>
      <c r="F329" s="327" t="s">
        <v>272</v>
      </c>
      <c r="G329" s="326" t="s">
        <v>179</v>
      </c>
      <c r="H329" s="328">
        <v>20.170000000000002</v>
      </c>
      <c r="I329" s="330">
        <v>1</v>
      </c>
      <c r="J329" s="325"/>
      <c r="K329" s="325"/>
      <c r="L329" s="336" t="s">
        <v>59</v>
      </c>
      <c r="M329" s="283">
        <f t="shared" si="36"/>
        <v>51.999999999999993</v>
      </c>
      <c r="N329" s="256">
        <f t="shared" si="37"/>
        <v>87.403333333333322</v>
      </c>
      <c r="O329" s="321">
        <v>100</v>
      </c>
      <c r="P329" s="257">
        <f t="shared" si="38"/>
        <v>0.87403333333333322</v>
      </c>
      <c r="Q329" s="280"/>
      <c r="R329" s="371"/>
      <c r="S329" s="254"/>
      <c r="T329" s="253">
        <f t="shared" si="39"/>
        <v>3.1616475000000004</v>
      </c>
      <c r="U329" s="281">
        <f>IF(VLOOKUP($G329,'KALK_grund__GR-_LOS_3'!$B$9:$C$19,1)=$G329,VLOOKUP($G329,'KALK_grund__GR-_LOS_3'!$B$9:$C$19,2),0)</f>
        <v>30</v>
      </c>
      <c r="V329" s="257">
        <f t="shared" si="40"/>
        <v>0.67233333333333334</v>
      </c>
      <c r="W329" s="258">
        <f t="shared" si="41"/>
        <v>10.085000000000001</v>
      </c>
      <c r="X329" s="271" t="s">
        <v>867</v>
      </c>
      <c r="Y329" s="184"/>
    </row>
    <row r="330" spans="1:25" x14ac:dyDescent="0.2">
      <c r="A330" s="149"/>
      <c r="B330" s="183">
        <v>301</v>
      </c>
      <c r="C330" s="311" t="s">
        <v>668</v>
      </c>
      <c r="D330" s="325" t="s">
        <v>540</v>
      </c>
      <c r="E330" s="326" t="s">
        <v>676</v>
      </c>
      <c r="F330" s="327" t="s">
        <v>272</v>
      </c>
      <c r="G330" s="326" t="s">
        <v>179</v>
      </c>
      <c r="H330" s="328">
        <v>18.850000000000001</v>
      </c>
      <c r="I330" s="330">
        <v>1</v>
      </c>
      <c r="J330" s="325"/>
      <c r="K330" s="325"/>
      <c r="L330" s="336" t="s">
        <v>59</v>
      </c>
      <c r="M330" s="283">
        <f t="shared" si="36"/>
        <v>51.999999999999993</v>
      </c>
      <c r="N330" s="256">
        <f t="shared" si="37"/>
        <v>81.683333333333323</v>
      </c>
      <c r="O330" s="321">
        <v>100</v>
      </c>
      <c r="P330" s="257">
        <f t="shared" si="38"/>
        <v>0.81683333333333319</v>
      </c>
      <c r="Q330" s="280"/>
      <c r="R330" s="371"/>
      <c r="S330" s="254"/>
      <c r="T330" s="253">
        <f t="shared" si="39"/>
        <v>2.9547375000000002</v>
      </c>
      <c r="U330" s="281">
        <f>IF(VLOOKUP($G330,'KALK_grund__GR-_LOS_3'!$B$9:$C$19,1)=$G330,VLOOKUP($G330,'KALK_grund__GR-_LOS_3'!$B$9:$C$19,2),0)</f>
        <v>30</v>
      </c>
      <c r="V330" s="257">
        <f t="shared" si="40"/>
        <v>0.62833333333333341</v>
      </c>
      <c r="W330" s="258">
        <f t="shared" si="41"/>
        <v>9.4250000000000007</v>
      </c>
      <c r="X330" s="271" t="s">
        <v>867</v>
      </c>
      <c r="Y330" s="184"/>
    </row>
    <row r="331" spans="1:25" x14ac:dyDescent="0.2">
      <c r="A331" s="149"/>
      <c r="B331" s="183">
        <v>302</v>
      </c>
      <c r="C331" s="311" t="s">
        <v>668</v>
      </c>
      <c r="D331" s="325" t="s">
        <v>540</v>
      </c>
      <c r="E331" s="326" t="s">
        <v>677</v>
      </c>
      <c r="F331" s="327" t="s">
        <v>272</v>
      </c>
      <c r="G331" s="326" t="s">
        <v>179</v>
      </c>
      <c r="H331" s="328">
        <v>18.95</v>
      </c>
      <c r="I331" s="330">
        <v>1</v>
      </c>
      <c r="J331" s="325"/>
      <c r="K331" s="325"/>
      <c r="L331" s="336" t="s">
        <v>59</v>
      </c>
      <c r="M331" s="283">
        <f t="shared" si="36"/>
        <v>51.999999999999993</v>
      </c>
      <c r="N331" s="256">
        <f t="shared" si="37"/>
        <v>82.11666666666666</v>
      </c>
      <c r="O331" s="321">
        <v>100</v>
      </c>
      <c r="P331" s="257">
        <f t="shared" si="38"/>
        <v>0.8211666666666666</v>
      </c>
      <c r="Q331" s="280"/>
      <c r="R331" s="371"/>
      <c r="S331" s="254"/>
      <c r="T331" s="253">
        <f t="shared" si="39"/>
        <v>2.9704125000000001</v>
      </c>
      <c r="U331" s="281">
        <f>IF(VLOOKUP($G331,'KALK_grund__GR-_LOS_3'!$B$9:$C$19,1)=$G331,VLOOKUP($G331,'KALK_grund__GR-_LOS_3'!$B$9:$C$19,2),0)</f>
        <v>30</v>
      </c>
      <c r="V331" s="257">
        <f t="shared" si="40"/>
        <v>0.6316666666666666</v>
      </c>
      <c r="W331" s="258">
        <f t="shared" si="41"/>
        <v>9.4749999999999996</v>
      </c>
      <c r="X331" s="271" t="s">
        <v>867</v>
      </c>
      <c r="Y331" s="184"/>
    </row>
    <row r="332" spans="1:25" x14ac:dyDescent="0.2">
      <c r="A332" s="149"/>
      <c r="B332" s="183">
        <v>303</v>
      </c>
      <c r="C332" s="311" t="s">
        <v>668</v>
      </c>
      <c r="D332" s="325" t="s">
        <v>540</v>
      </c>
      <c r="E332" s="326" t="s">
        <v>678</v>
      </c>
      <c r="F332" s="327" t="s">
        <v>272</v>
      </c>
      <c r="G332" s="326" t="s">
        <v>182</v>
      </c>
      <c r="H332" s="328">
        <v>11.97</v>
      </c>
      <c r="I332" s="330">
        <v>1</v>
      </c>
      <c r="J332" s="325"/>
      <c r="K332" s="325"/>
      <c r="L332" s="336" t="s">
        <v>59</v>
      </c>
      <c r="M332" s="283">
        <f t="shared" si="36"/>
        <v>51.999999999999993</v>
      </c>
      <c r="N332" s="256">
        <f t="shared" si="37"/>
        <v>51.87</v>
      </c>
      <c r="O332" s="321">
        <v>100</v>
      </c>
      <c r="P332" s="257">
        <f t="shared" si="38"/>
        <v>0.51869999999999994</v>
      </c>
      <c r="Q332" s="280"/>
      <c r="R332" s="371"/>
      <c r="S332" s="254"/>
      <c r="T332" s="253">
        <f t="shared" si="39"/>
        <v>1.8762975000000002</v>
      </c>
      <c r="U332" s="281">
        <f>IF(VLOOKUP($G332,'KALK_grund__GR-_LOS_3'!$B$9:$C$19,1)=$G332,VLOOKUP($G332,'KALK_grund__GR-_LOS_3'!$B$9:$C$19,2),0)</f>
        <v>30</v>
      </c>
      <c r="V332" s="257">
        <f t="shared" si="40"/>
        <v>0.39900000000000002</v>
      </c>
      <c r="W332" s="258">
        <f t="shared" si="41"/>
        <v>5.9850000000000003</v>
      </c>
      <c r="X332" s="271" t="s">
        <v>867</v>
      </c>
      <c r="Y332" s="184"/>
    </row>
    <row r="333" spans="1:25" x14ac:dyDescent="0.2">
      <c r="A333" s="149"/>
      <c r="B333" s="183">
        <v>304</v>
      </c>
      <c r="C333" s="311" t="s">
        <v>668</v>
      </c>
      <c r="D333" s="325" t="s">
        <v>515</v>
      </c>
      <c r="E333" s="326" t="s">
        <v>679</v>
      </c>
      <c r="F333" s="327" t="s">
        <v>217</v>
      </c>
      <c r="G333" s="326" t="s">
        <v>179</v>
      </c>
      <c r="H333" s="328">
        <v>47.05</v>
      </c>
      <c r="I333" s="330">
        <v>1</v>
      </c>
      <c r="J333" s="325"/>
      <c r="K333" s="325"/>
      <c r="L333" s="336" t="s">
        <v>59</v>
      </c>
      <c r="M333" s="283">
        <f t="shared" si="36"/>
        <v>51.999999999999993</v>
      </c>
      <c r="N333" s="256">
        <f t="shared" si="37"/>
        <v>203.8833333333333</v>
      </c>
      <c r="O333" s="321">
        <v>100</v>
      </c>
      <c r="P333" s="257">
        <f t="shared" si="38"/>
        <v>2.0388333333333328</v>
      </c>
      <c r="Q333" s="280"/>
      <c r="R333" s="371"/>
      <c r="S333" s="254"/>
      <c r="T333" s="253">
        <f t="shared" si="39"/>
        <v>7.3750875000000002</v>
      </c>
      <c r="U333" s="281">
        <f>IF(VLOOKUP($G333,'KALK_grund__GR-_LOS_3'!$B$9:$C$19,1)=$G333,VLOOKUP($G333,'KALK_grund__GR-_LOS_3'!$B$9:$C$19,2),0)</f>
        <v>30</v>
      </c>
      <c r="V333" s="257">
        <f t="shared" si="40"/>
        <v>1.5683333333333331</v>
      </c>
      <c r="W333" s="258">
        <f t="shared" si="41"/>
        <v>23.524999999999999</v>
      </c>
      <c r="X333" s="271" t="s">
        <v>867</v>
      </c>
      <c r="Y333" s="184"/>
    </row>
    <row r="334" spans="1:25" x14ac:dyDescent="0.2">
      <c r="A334" s="149"/>
      <c r="B334" s="183">
        <v>305</v>
      </c>
      <c r="C334" s="311" t="s">
        <v>668</v>
      </c>
      <c r="D334" s="325" t="s">
        <v>426</v>
      </c>
      <c r="E334" s="326" t="s">
        <v>680</v>
      </c>
      <c r="F334" s="327" t="s">
        <v>217</v>
      </c>
      <c r="G334" s="326" t="s">
        <v>558</v>
      </c>
      <c r="H334" s="328">
        <v>43.61</v>
      </c>
      <c r="I334" s="330">
        <v>5</v>
      </c>
      <c r="J334" s="325"/>
      <c r="K334" s="325"/>
      <c r="L334" s="336"/>
      <c r="M334" s="283">
        <f t="shared" si="36"/>
        <v>249.99999999999994</v>
      </c>
      <c r="N334" s="256">
        <f t="shared" si="37"/>
        <v>908.54166666666652</v>
      </c>
      <c r="O334" s="321">
        <v>100</v>
      </c>
      <c r="P334" s="257">
        <f t="shared" si="38"/>
        <v>9.0854166666666654</v>
      </c>
      <c r="Q334" s="280"/>
      <c r="R334" s="371"/>
      <c r="S334" s="254"/>
      <c r="T334" s="253">
        <f t="shared" si="39"/>
        <v>6.8358675</v>
      </c>
      <c r="U334" s="281">
        <f>IF(VLOOKUP($G334,'KALK_grund__GR-_LOS_3'!$B$9:$C$19,1)=$G334,VLOOKUP($G334,'KALK_grund__GR-_LOS_3'!$B$9:$C$19,2),0)</f>
        <v>30</v>
      </c>
      <c r="V334" s="257">
        <f t="shared" si="40"/>
        <v>1.4536666666666667</v>
      </c>
      <c r="W334" s="258">
        <f t="shared" si="41"/>
        <v>21.805</v>
      </c>
      <c r="X334" s="271" t="s">
        <v>867</v>
      </c>
      <c r="Y334" s="184"/>
    </row>
    <row r="335" spans="1:25" x14ac:dyDescent="0.2">
      <c r="A335" s="149"/>
      <c r="B335" s="183">
        <v>306</v>
      </c>
      <c r="C335" s="311" t="s">
        <v>668</v>
      </c>
      <c r="D335" s="325" t="s">
        <v>515</v>
      </c>
      <c r="E335" s="326" t="s">
        <v>681</v>
      </c>
      <c r="F335" s="327" t="s">
        <v>217</v>
      </c>
      <c r="G335" s="326" t="s">
        <v>179</v>
      </c>
      <c r="H335" s="328">
        <v>101.78</v>
      </c>
      <c r="I335" s="330">
        <v>1</v>
      </c>
      <c r="J335" s="325"/>
      <c r="K335" s="325"/>
      <c r="L335" s="336" t="s">
        <v>59</v>
      </c>
      <c r="M335" s="283">
        <f t="shared" si="36"/>
        <v>51.999999999999993</v>
      </c>
      <c r="N335" s="256">
        <f t="shared" si="37"/>
        <v>441.04666666666662</v>
      </c>
      <c r="O335" s="321">
        <v>100</v>
      </c>
      <c r="P335" s="257">
        <f t="shared" si="38"/>
        <v>4.4104666666666663</v>
      </c>
      <c r="Q335" s="280"/>
      <c r="R335" s="371"/>
      <c r="S335" s="254"/>
      <c r="T335" s="253">
        <f t="shared" si="39"/>
        <v>15.954015000000002</v>
      </c>
      <c r="U335" s="281">
        <f>IF(VLOOKUP($G335,'KALK_grund__GR-_LOS_3'!$B$9:$C$19,1)=$G335,VLOOKUP($G335,'KALK_grund__GR-_LOS_3'!$B$9:$C$19,2),0)</f>
        <v>30</v>
      </c>
      <c r="V335" s="257">
        <f t="shared" si="40"/>
        <v>3.3926666666666665</v>
      </c>
      <c r="W335" s="258">
        <f t="shared" si="41"/>
        <v>50.89</v>
      </c>
      <c r="X335" s="271" t="s">
        <v>867</v>
      </c>
      <c r="Y335" s="184"/>
    </row>
    <row r="336" spans="1:25" x14ac:dyDescent="0.2">
      <c r="A336" s="149"/>
      <c r="B336" s="183">
        <v>307</v>
      </c>
      <c r="C336" s="311" t="s">
        <v>668</v>
      </c>
      <c r="D336" s="325" t="s">
        <v>426</v>
      </c>
      <c r="E336" s="326" t="s">
        <v>682</v>
      </c>
      <c r="F336" s="327" t="s">
        <v>217</v>
      </c>
      <c r="G336" s="326" t="s">
        <v>558</v>
      </c>
      <c r="H336" s="328">
        <v>8.68</v>
      </c>
      <c r="I336" s="330">
        <v>5</v>
      </c>
      <c r="J336" s="325"/>
      <c r="K336" s="325"/>
      <c r="L336" s="336"/>
      <c r="M336" s="283">
        <f t="shared" si="36"/>
        <v>249.99999999999994</v>
      </c>
      <c r="N336" s="256">
        <f t="shared" si="37"/>
        <v>180.83333333333329</v>
      </c>
      <c r="O336" s="321">
        <v>100</v>
      </c>
      <c r="P336" s="257">
        <f t="shared" si="38"/>
        <v>1.8083333333333329</v>
      </c>
      <c r="Q336" s="280"/>
      <c r="R336" s="371"/>
      <c r="S336" s="254"/>
      <c r="T336" s="253">
        <f t="shared" si="39"/>
        <v>1.3605900000000002</v>
      </c>
      <c r="U336" s="281">
        <f>IF(VLOOKUP($G336,'KALK_grund__GR-_LOS_3'!$B$9:$C$19,1)=$G336,VLOOKUP($G336,'KALK_grund__GR-_LOS_3'!$B$9:$C$19,2),0)</f>
        <v>30</v>
      </c>
      <c r="V336" s="257">
        <f t="shared" si="40"/>
        <v>0.28933333333333333</v>
      </c>
      <c r="W336" s="258">
        <f t="shared" si="41"/>
        <v>4.34</v>
      </c>
      <c r="X336" s="271" t="s">
        <v>867</v>
      </c>
      <c r="Y336" s="184"/>
    </row>
    <row r="337" spans="1:25" x14ac:dyDescent="0.2">
      <c r="A337" s="149"/>
      <c r="B337" s="183">
        <v>308</v>
      </c>
      <c r="C337" s="311" t="s">
        <v>668</v>
      </c>
      <c r="D337" s="325" t="s">
        <v>427</v>
      </c>
      <c r="E337" s="326" t="s">
        <v>683</v>
      </c>
      <c r="F337" s="327" t="s">
        <v>579</v>
      </c>
      <c r="G337" s="326" t="s">
        <v>173</v>
      </c>
      <c r="H337" s="328">
        <v>3.51</v>
      </c>
      <c r="I337" s="330">
        <v>5</v>
      </c>
      <c r="J337" s="325"/>
      <c r="K337" s="325"/>
      <c r="L337" s="336"/>
      <c r="M337" s="283">
        <f t="shared" si="36"/>
        <v>249.99999999999994</v>
      </c>
      <c r="N337" s="256">
        <f t="shared" si="37"/>
        <v>73.124999999999986</v>
      </c>
      <c r="O337" s="321">
        <v>100</v>
      </c>
      <c r="P337" s="257">
        <f t="shared" si="38"/>
        <v>0.73124999999999984</v>
      </c>
      <c r="Q337" s="280"/>
      <c r="R337" s="371"/>
      <c r="S337" s="254"/>
      <c r="T337" s="253">
        <f t="shared" si="39"/>
        <v>0.55019249999999997</v>
      </c>
      <c r="U337" s="281">
        <f>IF(VLOOKUP($G337,'KALK_grund__GR-_LOS_3'!$B$9:$C$19,1)=$G337,VLOOKUP($G337,'KALK_grund__GR-_LOS_3'!$B$9:$C$19,2),0)</f>
        <v>30</v>
      </c>
      <c r="V337" s="257">
        <f t="shared" si="40"/>
        <v>0.11699999999999999</v>
      </c>
      <c r="W337" s="258">
        <f t="shared" si="41"/>
        <v>1.7549999999999999</v>
      </c>
      <c r="X337" s="271" t="s">
        <v>867</v>
      </c>
      <c r="Y337" s="184"/>
    </row>
    <row r="338" spans="1:25" x14ac:dyDescent="0.2">
      <c r="A338" s="149"/>
      <c r="B338" s="183">
        <v>309</v>
      </c>
      <c r="C338" s="311" t="s">
        <v>668</v>
      </c>
      <c r="D338" s="325" t="s">
        <v>427</v>
      </c>
      <c r="E338" s="326" t="s">
        <v>684</v>
      </c>
      <c r="F338" s="327" t="s">
        <v>245</v>
      </c>
      <c r="G338" s="326" t="s">
        <v>173</v>
      </c>
      <c r="H338" s="328">
        <v>4.4000000000000004</v>
      </c>
      <c r="I338" s="330">
        <v>5</v>
      </c>
      <c r="J338" s="325"/>
      <c r="K338" s="325"/>
      <c r="L338" s="336"/>
      <c r="M338" s="283">
        <f t="shared" si="36"/>
        <v>249.99999999999994</v>
      </c>
      <c r="N338" s="256">
        <f t="shared" si="37"/>
        <v>91.666666666666643</v>
      </c>
      <c r="O338" s="321">
        <v>100</v>
      </c>
      <c r="P338" s="257">
        <f t="shared" si="38"/>
        <v>0.91666666666666641</v>
      </c>
      <c r="Q338" s="280"/>
      <c r="R338" s="371"/>
      <c r="S338" s="254"/>
      <c r="T338" s="253">
        <f t="shared" si="39"/>
        <v>0.68970000000000009</v>
      </c>
      <c r="U338" s="281">
        <f>IF(VLOOKUP($G338,'KALK_grund__GR-_LOS_3'!$B$9:$C$19,1)=$G338,VLOOKUP($G338,'KALK_grund__GR-_LOS_3'!$B$9:$C$19,2),0)</f>
        <v>30</v>
      </c>
      <c r="V338" s="257">
        <f t="shared" si="40"/>
        <v>0.14666666666666667</v>
      </c>
      <c r="W338" s="258">
        <f t="shared" si="41"/>
        <v>2.2000000000000002</v>
      </c>
      <c r="X338" s="271" t="s">
        <v>867</v>
      </c>
      <c r="Y338" s="184"/>
    </row>
    <row r="339" spans="1:25" x14ac:dyDescent="0.2">
      <c r="A339" s="149"/>
      <c r="B339" s="183">
        <v>310</v>
      </c>
      <c r="C339" s="311" t="s">
        <v>668</v>
      </c>
      <c r="D339" s="325" t="s">
        <v>619</v>
      </c>
      <c r="E339" s="326" t="s">
        <v>685</v>
      </c>
      <c r="F339" s="333" t="s">
        <v>686</v>
      </c>
      <c r="G339" s="326" t="s">
        <v>173</v>
      </c>
      <c r="H339" s="328">
        <v>3.31</v>
      </c>
      <c r="I339" s="330">
        <v>1</v>
      </c>
      <c r="J339" s="325"/>
      <c r="K339" s="325"/>
      <c r="L339" s="336" t="s">
        <v>59</v>
      </c>
      <c r="M339" s="283">
        <f t="shared" si="36"/>
        <v>51.999999999999993</v>
      </c>
      <c r="N339" s="256">
        <f t="shared" si="37"/>
        <v>14.343333333333332</v>
      </c>
      <c r="O339" s="321">
        <v>100</v>
      </c>
      <c r="P339" s="257">
        <f t="shared" si="38"/>
        <v>0.14343333333333333</v>
      </c>
      <c r="Q339" s="280"/>
      <c r="R339" s="371"/>
      <c r="S339" s="254"/>
      <c r="T339" s="253">
        <f t="shared" si="39"/>
        <v>0.51884249999999998</v>
      </c>
      <c r="U339" s="281">
        <f>IF(VLOOKUP($G339,'KALK_grund__GR-_LOS_3'!$B$9:$C$19,1)=$G339,VLOOKUP($G339,'KALK_grund__GR-_LOS_3'!$B$9:$C$19,2),0)</f>
        <v>30</v>
      </c>
      <c r="V339" s="257">
        <f t="shared" si="40"/>
        <v>0.11033333333333334</v>
      </c>
      <c r="W339" s="258">
        <f t="shared" si="41"/>
        <v>1.655</v>
      </c>
      <c r="X339" s="271" t="s">
        <v>867</v>
      </c>
      <c r="Y339" s="184"/>
    </row>
    <row r="340" spans="1:25" x14ac:dyDescent="0.2">
      <c r="A340" s="149"/>
      <c r="B340" s="183">
        <v>311</v>
      </c>
      <c r="C340" s="311" t="s">
        <v>668</v>
      </c>
      <c r="D340" s="325" t="s">
        <v>427</v>
      </c>
      <c r="E340" s="326" t="s">
        <v>687</v>
      </c>
      <c r="F340" s="327" t="s">
        <v>582</v>
      </c>
      <c r="G340" s="326" t="s">
        <v>173</v>
      </c>
      <c r="H340" s="328">
        <v>3.5</v>
      </c>
      <c r="I340" s="330">
        <v>5</v>
      </c>
      <c r="J340" s="325"/>
      <c r="K340" s="325"/>
      <c r="L340" s="336"/>
      <c r="M340" s="283">
        <f t="shared" si="36"/>
        <v>249.99999999999994</v>
      </c>
      <c r="N340" s="256">
        <f t="shared" si="37"/>
        <v>72.916666666666643</v>
      </c>
      <c r="O340" s="321">
        <v>100</v>
      </c>
      <c r="P340" s="257">
        <f t="shared" si="38"/>
        <v>0.72916666666666641</v>
      </c>
      <c r="Q340" s="280"/>
      <c r="R340" s="371"/>
      <c r="S340" s="254"/>
      <c r="T340" s="253">
        <f t="shared" si="39"/>
        <v>0.54862500000000003</v>
      </c>
      <c r="U340" s="281">
        <f>IF(VLOOKUP($G340,'KALK_grund__GR-_LOS_3'!$B$9:$C$19,1)=$G340,VLOOKUP($G340,'KALK_grund__GR-_LOS_3'!$B$9:$C$19,2),0)</f>
        <v>30</v>
      </c>
      <c r="V340" s="257">
        <f t="shared" si="40"/>
        <v>0.11666666666666667</v>
      </c>
      <c r="W340" s="258">
        <f t="shared" si="41"/>
        <v>1.75</v>
      </c>
      <c r="X340" s="271" t="s">
        <v>867</v>
      </c>
      <c r="Y340" s="184"/>
    </row>
    <row r="341" spans="1:25" x14ac:dyDescent="0.2">
      <c r="A341" s="149"/>
      <c r="B341" s="183">
        <v>312</v>
      </c>
      <c r="C341" s="311" t="s">
        <v>668</v>
      </c>
      <c r="D341" s="325" t="s">
        <v>427</v>
      </c>
      <c r="E341" s="326" t="s">
        <v>688</v>
      </c>
      <c r="F341" s="327" t="s">
        <v>241</v>
      </c>
      <c r="G341" s="326" t="s">
        <v>173</v>
      </c>
      <c r="H341" s="328">
        <v>4.3899999999999997</v>
      </c>
      <c r="I341" s="330">
        <v>5</v>
      </c>
      <c r="J341" s="325"/>
      <c r="K341" s="325"/>
      <c r="L341" s="336"/>
      <c r="M341" s="283">
        <f t="shared" si="36"/>
        <v>249.99999999999994</v>
      </c>
      <c r="N341" s="256">
        <f t="shared" si="37"/>
        <v>91.458333333333314</v>
      </c>
      <c r="O341" s="321">
        <v>100</v>
      </c>
      <c r="P341" s="257">
        <f t="shared" si="38"/>
        <v>0.91458333333333319</v>
      </c>
      <c r="Q341" s="280"/>
      <c r="R341" s="371"/>
      <c r="S341" s="254"/>
      <c r="T341" s="253">
        <f t="shared" si="39"/>
        <v>0.68813249999999992</v>
      </c>
      <c r="U341" s="281">
        <f>IF(VLOOKUP($G341,'KALK_grund__GR-_LOS_3'!$B$9:$C$19,1)=$G341,VLOOKUP($G341,'KALK_grund__GR-_LOS_3'!$B$9:$C$19,2),0)</f>
        <v>30</v>
      </c>
      <c r="V341" s="257">
        <f t="shared" si="40"/>
        <v>0.14633333333333332</v>
      </c>
      <c r="W341" s="258">
        <f t="shared" si="41"/>
        <v>2.1949999999999998</v>
      </c>
      <c r="X341" s="271" t="s">
        <v>867</v>
      </c>
      <c r="Y341" s="184"/>
    </row>
    <row r="342" spans="1:25" x14ac:dyDescent="0.2">
      <c r="A342" s="149"/>
      <c r="B342" s="183">
        <v>313</v>
      </c>
      <c r="C342" s="311" t="s">
        <v>668</v>
      </c>
      <c r="D342" s="325" t="s">
        <v>218</v>
      </c>
      <c r="E342" s="326" t="s">
        <v>689</v>
      </c>
      <c r="F342" s="327" t="s">
        <v>275</v>
      </c>
      <c r="G342" s="326" t="s">
        <v>173</v>
      </c>
      <c r="H342" s="328">
        <v>6.06</v>
      </c>
      <c r="I342" s="325"/>
      <c r="J342" s="325"/>
      <c r="K342" s="325"/>
      <c r="L342" s="325" t="s">
        <v>57</v>
      </c>
      <c r="M342" s="283">
        <f t="shared" si="36"/>
        <v>1</v>
      </c>
      <c r="N342" s="256">
        <f t="shared" si="37"/>
        <v>0.505</v>
      </c>
      <c r="O342" s="321">
        <v>100</v>
      </c>
      <c r="P342" s="257">
        <f t="shared" si="38"/>
        <v>5.0499999999999998E-3</v>
      </c>
      <c r="Q342" s="280"/>
      <c r="R342" s="371"/>
      <c r="S342" s="254"/>
      <c r="T342" s="253">
        <f t="shared" si="39"/>
        <v>0.949905</v>
      </c>
      <c r="U342" s="281">
        <f>IF(VLOOKUP($G342,'KALK_grund__GR-_LOS_3'!$B$9:$C$19,1)=$G342,VLOOKUP($G342,'KALK_grund__GR-_LOS_3'!$B$9:$C$19,2),0)</f>
        <v>30</v>
      </c>
      <c r="V342" s="257">
        <f t="shared" si="40"/>
        <v>0.20199999999999999</v>
      </c>
      <c r="W342" s="258">
        <f t="shared" si="41"/>
        <v>3.03</v>
      </c>
      <c r="X342" s="271" t="s">
        <v>867</v>
      </c>
      <c r="Y342" s="314"/>
    </row>
    <row r="343" spans="1:25" x14ac:dyDescent="0.2">
      <c r="A343" s="149"/>
      <c r="B343" s="183">
        <v>314</v>
      </c>
      <c r="C343" s="311" t="s">
        <v>668</v>
      </c>
      <c r="D343" s="334" t="s">
        <v>841</v>
      </c>
      <c r="E343" s="326" t="s">
        <v>799</v>
      </c>
      <c r="F343" s="327" t="s">
        <v>329</v>
      </c>
      <c r="G343" s="326" t="s">
        <v>179</v>
      </c>
      <c r="H343" s="328">
        <v>34.299999999999997</v>
      </c>
      <c r="I343" s="325" t="s">
        <v>151</v>
      </c>
      <c r="J343" s="325"/>
      <c r="K343" s="325"/>
      <c r="L343" s="335" t="s">
        <v>59</v>
      </c>
      <c r="M343" s="283">
        <f t="shared" si="36"/>
        <v>251.99999999999994</v>
      </c>
      <c r="N343" s="256">
        <f t="shared" si="37"/>
        <v>720.29999999999973</v>
      </c>
      <c r="O343" s="321">
        <v>100</v>
      </c>
      <c r="P343" s="257">
        <f t="shared" si="38"/>
        <v>7.2029999999999976</v>
      </c>
      <c r="Q343" s="280"/>
      <c r="R343" s="371"/>
      <c r="S343" s="254"/>
      <c r="T343" s="253">
        <f t="shared" si="39"/>
        <v>5.376525</v>
      </c>
      <c r="U343" s="281">
        <f>IF(VLOOKUP($G343,'KALK_grund__GR-_LOS_3'!$B$9:$C$19,1)=$G343,VLOOKUP($G343,'KALK_grund__GR-_LOS_3'!$B$9:$C$19,2),0)</f>
        <v>30</v>
      </c>
      <c r="V343" s="257">
        <f t="shared" si="40"/>
        <v>1.1433333333333333</v>
      </c>
      <c r="W343" s="258">
        <f t="shared" si="41"/>
        <v>17.149999999999999</v>
      </c>
      <c r="X343" s="271" t="s">
        <v>867</v>
      </c>
      <c r="Y343" s="314"/>
    </row>
    <row r="344" spans="1:25" x14ac:dyDescent="0.2">
      <c r="A344" s="149"/>
      <c r="B344" s="183">
        <v>315</v>
      </c>
      <c r="C344" s="311" t="s">
        <v>668</v>
      </c>
      <c r="D344" s="334" t="s">
        <v>841</v>
      </c>
      <c r="E344" s="326" t="s">
        <v>800</v>
      </c>
      <c r="F344" s="327" t="s">
        <v>329</v>
      </c>
      <c r="G344" s="326" t="s">
        <v>179</v>
      </c>
      <c r="H344" s="328">
        <v>39.76</v>
      </c>
      <c r="I344" s="325" t="s">
        <v>151</v>
      </c>
      <c r="J344" s="325"/>
      <c r="K344" s="325"/>
      <c r="L344" s="335" t="s">
        <v>59</v>
      </c>
      <c r="M344" s="283">
        <f t="shared" si="36"/>
        <v>251.99999999999994</v>
      </c>
      <c r="N344" s="256">
        <f t="shared" si="37"/>
        <v>834.9599999999997</v>
      </c>
      <c r="O344" s="321">
        <v>100</v>
      </c>
      <c r="P344" s="257">
        <f t="shared" si="38"/>
        <v>8.349599999999997</v>
      </c>
      <c r="Q344" s="280"/>
      <c r="R344" s="371"/>
      <c r="S344" s="254"/>
      <c r="T344" s="253">
        <f t="shared" si="39"/>
        <v>6.2323799999999991</v>
      </c>
      <c r="U344" s="281">
        <f>IF(VLOOKUP($G344,'KALK_grund__GR-_LOS_3'!$B$9:$C$19,1)=$G344,VLOOKUP($G344,'KALK_grund__GR-_LOS_3'!$B$9:$C$19,2),0)</f>
        <v>30</v>
      </c>
      <c r="V344" s="257">
        <f t="shared" si="40"/>
        <v>1.3253333333333333</v>
      </c>
      <c r="W344" s="258">
        <f t="shared" si="41"/>
        <v>19.88</v>
      </c>
      <c r="X344" s="271" t="s">
        <v>867</v>
      </c>
      <c r="Y344" s="314"/>
    </row>
    <row r="345" spans="1:25" x14ac:dyDescent="0.2">
      <c r="A345" s="149"/>
      <c r="B345" s="183">
        <v>316</v>
      </c>
      <c r="C345" s="311" t="s">
        <v>668</v>
      </c>
      <c r="D345" s="325" t="s">
        <v>841</v>
      </c>
      <c r="E345" s="326" t="s">
        <v>690</v>
      </c>
      <c r="F345" s="327" t="s">
        <v>691</v>
      </c>
      <c r="G345" s="326" t="s">
        <v>558</v>
      </c>
      <c r="H345" s="328">
        <v>103.37</v>
      </c>
      <c r="I345" s="325" t="s">
        <v>57</v>
      </c>
      <c r="J345" s="325"/>
      <c r="K345" s="325"/>
      <c r="L345" s="336" t="s">
        <v>59</v>
      </c>
      <c r="M345" s="283">
        <f t="shared" si="36"/>
        <v>51.999999999999993</v>
      </c>
      <c r="N345" s="256">
        <f t="shared" si="37"/>
        <v>447.93666666666667</v>
      </c>
      <c r="O345" s="321">
        <v>100</v>
      </c>
      <c r="P345" s="257">
        <f t="shared" si="38"/>
        <v>4.4793666666666665</v>
      </c>
      <c r="Q345" s="280"/>
      <c r="R345" s="371"/>
      <c r="S345" s="254"/>
      <c r="T345" s="253">
        <f t="shared" si="39"/>
        <v>16.203247500000003</v>
      </c>
      <c r="U345" s="281">
        <f>IF(VLOOKUP($G345,'KALK_grund__GR-_LOS_3'!$B$9:$C$19,1)=$G345,VLOOKUP($G345,'KALK_grund__GR-_LOS_3'!$B$9:$C$19,2),0)</f>
        <v>30</v>
      </c>
      <c r="V345" s="257">
        <f t="shared" si="40"/>
        <v>3.4456666666666669</v>
      </c>
      <c r="W345" s="258">
        <f t="shared" si="41"/>
        <v>51.685000000000002</v>
      </c>
      <c r="X345" s="271" t="s">
        <v>867</v>
      </c>
      <c r="Y345" s="314" t="s">
        <v>712</v>
      </c>
    </row>
    <row r="346" spans="1:25" x14ac:dyDescent="0.2">
      <c r="A346" s="149"/>
      <c r="B346" s="183">
        <v>317</v>
      </c>
      <c r="C346" s="311" t="s">
        <v>668</v>
      </c>
      <c r="D346" s="325" t="s">
        <v>218</v>
      </c>
      <c r="E346" s="326" t="s">
        <v>692</v>
      </c>
      <c r="F346" s="327" t="s">
        <v>275</v>
      </c>
      <c r="G346" s="326" t="s">
        <v>173</v>
      </c>
      <c r="H346" s="328">
        <v>5.72</v>
      </c>
      <c r="I346" s="325"/>
      <c r="J346" s="325"/>
      <c r="K346" s="325"/>
      <c r="L346" s="325" t="s">
        <v>57</v>
      </c>
      <c r="M346" s="283">
        <f t="shared" si="36"/>
        <v>1</v>
      </c>
      <c r="N346" s="256">
        <f t="shared" si="37"/>
        <v>0.47666666666666663</v>
      </c>
      <c r="O346" s="321">
        <v>100</v>
      </c>
      <c r="P346" s="257">
        <f t="shared" si="38"/>
        <v>4.7666666666666664E-3</v>
      </c>
      <c r="Q346" s="280"/>
      <c r="R346" s="371"/>
      <c r="S346" s="254"/>
      <c r="T346" s="253">
        <f t="shared" si="39"/>
        <v>0.89661000000000002</v>
      </c>
      <c r="U346" s="281">
        <f>IF(VLOOKUP($G346,'KALK_grund__GR-_LOS_3'!$B$9:$C$19,1)=$G346,VLOOKUP($G346,'KALK_grund__GR-_LOS_3'!$B$9:$C$19,2),0)</f>
        <v>30</v>
      </c>
      <c r="V346" s="257">
        <f t="shared" si="40"/>
        <v>0.19066666666666665</v>
      </c>
      <c r="W346" s="258">
        <f t="shared" si="41"/>
        <v>2.86</v>
      </c>
      <c r="X346" s="271" t="s">
        <v>867</v>
      </c>
      <c r="Y346" s="314" t="s">
        <v>712</v>
      </c>
    </row>
    <row r="347" spans="1:25" x14ac:dyDescent="0.2">
      <c r="A347" s="149"/>
      <c r="B347" s="183">
        <v>318</v>
      </c>
      <c r="C347" s="311" t="s">
        <v>668</v>
      </c>
      <c r="D347" s="325" t="s">
        <v>427</v>
      </c>
      <c r="E347" s="326" t="s">
        <v>693</v>
      </c>
      <c r="F347" s="327" t="s">
        <v>582</v>
      </c>
      <c r="G347" s="326" t="s">
        <v>173</v>
      </c>
      <c r="H347" s="328">
        <v>3.51</v>
      </c>
      <c r="I347" s="330">
        <v>5</v>
      </c>
      <c r="J347" s="325"/>
      <c r="K347" s="325"/>
      <c r="L347" s="325"/>
      <c r="M347" s="283">
        <f t="shared" si="36"/>
        <v>249.99999999999994</v>
      </c>
      <c r="N347" s="256">
        <f t="shared" si="37"/>
        <v>73.124999999999986</v>
      </c>
      <c r="O347" s="321">
        <v>100</v>
      </c>
      <c r="P347" s="257">
        <f t="shared" si="38"/>
        <v>0.73124999999999984</v>
      </c>
      <c r="Q347" s="280"/>
      <c r="R347" s="323"/>
      <c r="S347" s="254"/>
      <c r="T347" s="253">
        <f t="shared" si="39"/>
        <v>0.55019249999999997</v>
      </c>
      <c r="U347" s="281">
        <f>IF(VLOOKUP($G347,'KALK_grund__GR-_LOS_3'!$B$9:$C$19,1)=$G347,VLOOKUP($G347,'KALK_grund__GR-_LOS_3'!$B$9:$C$19,2),0)</f>
        <v>30</v>
      </c>
      <c r="V347" s="257">
        <f t="shared" si="40"/>
        <v>0.11699999999999999</v>
      </c>
      <c r="W347" s="258">
        <f t="shared" si="41"/>
        <v>1.7549999999999999</v>
      </c>
      <c r="X347" s="271" t="s">
        <v>867</v>
      </c>
      <c r="Y347" s="314"/>
    </row>
    <row r="348" spans="1:25" x14ac:dyDescent="0.2">
      <c r="A348" s="149"/>
      <c r="B348" s="183">
        <v>319</v>
      </c>
      <c r="C348" s="311" t="s">
        <v>668</v>
      </c>
      <c r="D348" s="325" t="s">
        <v>427</v>
      </c>
      <c r="E348" s="326" t="s">
        <v>694</v>
      </c>
      <c r="F348" s="327" t="s">
        <v>241</v>
      </c>
      <c r="G348" s="326" t="s">
        <v>173</v>
      </c>
      <c r="H348" s="328">
        <v>4.37</v>
      </c>
      <c r="I348" s="330">
        <v>5</v>
      </c>
      <c r="J348" s="325"/>
      <c r="K348" s="325"/>
      <c r="L348" s="325"/>
      <c r="M348" s="283">
        <f t="shared" si="36"/>
        <v>249.99999999999994</v>
      </c>
      <c r="N348" s="256">
        <f t="shared" si="37"/>
        <v>91.041666666666643</v>
      </c>
      <c r="O348" s="321">
        <v>100</v>
      </c>
      <c r="P348" s="257">
        <f t="shared" si="38"/>
        <v>0.91041666666666643</v>
      </c>
      <c r="Q348" s="280"/>
      <c r="R348" s="323"/>
      <c r="S348" s="254"/>
      <c r="T348" s="253">
        <f t="shared" si="39"/>
        <v>0.68499750000000004</v>
      </c>
      <c r="U348" s="281">
        <f>IF(VLOOKUP($G348,'KALK_grund__GR-_LOS_3'!$B$9:$C$19,1)=$G348,VLOOKUP($G348,'KALK_grund__GR-_LOS_3'!$B$9:$C$19,2),0)</f>
        <v>30</v>
      </c>
      <c r="V348" s="257">
        <f t="shared" si="40"/>
        <v>0.14566666666666667</v>
      </c>
      <c r="W348" s="258">
        <f t="shared" si="41"/>
        <v>2.1850000000000001</v>
      </c>
      <c r="X348" s="271" t="s">
        <v>867</v>
      </c>
      <c r="Y348" s="314"/>
    </row>
    <row r="349" spans="1:25" x14ac:dyDescent="0.2">
      <c r="A349" s="149"/>
      <c r="B349" s="183">
        <v>320</v>
      </c>
      <c r="C349" s="311" t="s">
        <v>668</v>
      </c>
      <c r="D349" s="325" t="s">
        <v>493</v>
      </c>
      <c r="E349" s="326" t="s">
        <v>695</v>
      </c>
      <c r="F349" s="327" t="s">
        <v>269</v>
      </c>
      <c r="G349" s="326" t="s">
        <v>173</v>
      </c>
      <c r="H349" s="328">
        <v>3.32</v>
      </c>
      <c r="I349" s="325"/>
      <c r="J349" s="325"/>
      <c r="K349" s="325"/>
      <c r="L349" s="325"/>
      <c r="M349" s="325"/>
      <c r="N349" s="325"/>
      <c r="O349" s="325"/>
      <c r="P349" s="325"/>
      <c r="Q349" s="332"/>
      <c r="R349" s="332"/>
      <c r="S349" s="332"/>
      <c r="T349" s="325"/>
      <c r="U349" s="281">
        <f>IF(VLOOKUP($G349,'KALK_grund__GR-_LOS_3'!$B$9:$C$19,1)=$G349,VLOOKUP($G349,'KALK_grund__GR-_LOS_3'!$B$9:$C$19,2),0)</f>
        <v>30</v>
      </c>
      <c r="V349" s="325"/>
      <c r="W349" s="325"/>
      <c r="X349" s="271" t="s">
        <v>867</v>
      </c>
      <c r="Y349" s="314"/>
    </row>
    <row r="350" spans="1:25" x14ac:dyDescent="0.2">
      <c r="A350" s="149"/>
      <c r="B350" s="183">
        <v>321</v>
      </c>
      <c r="C350" s="311" t="s">
        <v>668</v>
      </c>
      <c r="D350" s="325" t="s">
        <v>427</v>
      </c>
      <c r="E350" s="326" t="s">
        <v>696</v>
      </c>
      <c r="F350" s="327" t="s">
        <v>579</v>
      </c>
      <c r="G350" s="326" t="s">
        <v>173</v>
      </c>
      <c r="H350" s="328">
        <v>3.52</v>
      </c>
      <c r="I350" s="330">
        <v>5</v>
      </c>
      <c r="J350" s="325"/>
      <c r="K350" s="325"/>
      <c r="L350" s="325"/>
      <c r="M350" s="283">
        <f t="shared" si="36"/>
        <v>249.99999999999994</v>
      </c>
      <c r="N350" s="256">
        <f t="shared" si="37"/>
        <v>73.333333333333314</v>
      </c>
      <c r="O350" s="321">
        <v>100</v>
      </c>
      <c r="P350" s="257">
        <f t="shared" si="38"/>
        <v>0.73333333333333317</v>
      </c>
      <c r="Q350" s="280"/>
      <c r="R350" s="371"/>
      <c r="S350" s="254"/>
      <c r="T350" s="253">
        <f t="shared" si="39"/>
        <v>0.55176000000000003</v>
      </c>
      <c r="U350" s="281">
        <f>IF(VLOOKUP($G350,'KALK_grund__GR-_LOS_3'!$B$9:$C$19,1)=$G350,VLOOKUP($G350,'KALK_grund__GR-_LOS_3'!$B$9:$C$19,2),0)</f>
        <v>30</v>
      </c>
      <c r="V350" s="257">
        <f t="shared" si="40"/>
        <v>0.11733333333333333</v>
      </c>
      <c r="W350" s="258">
        <f t="shared" si="41"/>
        <v>1.76</v>
      </c>
      <c r="X350" s="271" t="s">
        <v>867</v>
      </c>
      <c r="Y350" s="314"/>
    </row>
    <row r="351" spans="1:25" x14ac:dyDescent="0.2">
      <c r="A351" s="149"/>
      <c r="B351" s="183">
        <v>322</v>
      </c>
      <c r="C351" s="311" t="s">
        <v>668</v>
      </c>
      <c r="D351" s="325" t="s">
        <v>427</v>
      </c>
      <c r="E351" s="326" t="s">
        <v>697</v>
      </c>
      <c r="F351" s="327" t="s">
        <v>245</v>
      </c>
      <c r="G351" s="326" t="s">
        <v>173</v>
      </c>
      <c r="H351" s="328">
        <v>4.42</v>
      </c>
      <c r="I351" s="330">
        <v>5</v>
      </c>
      <c r="J351" s="325"/>
      <c r="K351" s="325"/>
      <c r="L351" s="325"/>
      <c r="M351" s="283">
        <f t="shared" ref="M351:M387" si="42">(I351*$M$9*12)+(K351*12)+L351</f>
        <v>249.99999999999994</v>
      </c>
      <c r="N351" s="256">
        <f t="shared" ref="N351:N387" si="43">(H351*M351)/12</f>
        <v>92.083333333333314</v>
      </c>
      <c r="O351" s="321">
        <v>100</v>
      </c>
      <c r="P351" s="257">
        <f t="shared" ref="P351:P387" si="44">N351/O351</f>
        <v>0.92083333333333317</v>
      </c>
      <c r="Q351" s="280"/>
      <c r="R351" s="371"/>
      <c r="S351" s="254"/>
      <c r="T351" s="253">
        <f t="shared" ref="T351:T387" si="45">H351/O351*$O$7</f>
        <v>0.69283499999999998</v>
      </c>
      <c r="U351" s="281">
        <f>IF(VLOOKUP($G351,'KALK_grund__GR-_LOS_3'!$B$9:$C$19,1)=$G351,VLOOKUP($G351,'KALK_grund__GR-_LOS_3'!$B$9:$C$19,2),0)</f>
        <v>30</v>
      </c>
      <c r="V351" s="257">
        <f t="shared" ref="V351:V387" si="46">H351/U351</f>
        <v>0.14733333333333334</v>
      </c>
      <c r="W351" s="258">
        <f t="shared" ref="W351:W387" si="47">V351*$W$7</f>
        <v>2.21</v>
      </c>
      <c r="X351" s="271" t="s">
        <v>867</v>
      </c>
      <c r="Y351" s="314"/>
    </row>
    <row r="352" spans="1:25" x14ac:dyDescent="0.2">
      <c r="A352" s="149"/>
      <c r="B352" s="183">
        <v>323</v>
      </c>
      <c r="C352" s="311" t="s">
        <v>668</v>
      </c>
      <c r="D352" s="325" t="s">
        <v>426</v>
      </c>
      <c r="E352" s="326" t="s">
        <v>698</v>
      </c>
      <c r="F352" s="327" t="s">
        <v>217</v>
      </c>
      <c r="G352" s="326" t="s">
        <v>558</v>
      </c>
      <c r="H352" s="328">
        <v>188.04</v>
      </c>
      <c r="I352" s="330">
        <v>5</v>
      </c>
      <c r="J352" s="325"/>
      <c r="K352" s="325"/>
      <c r="L352" s="325"/>
      <c r="M352" s="283">
        <f t="shared" si="42"/>
        <v>249.99999999999994</v>
      </c>
      <c r="N352" s="256">
        <f t="shared" si="43"/>
        <v>3917.4999999999986</v>
      </c>
      <c r="O352" s="321">
        <v>100</v>
      </c>
      <c r="P352" s="257">
        <f t="shared" si="44"/>
        <v>39.174999999999983</v>
      </c>
      <c r="Q352" s="280"/>
      <c r="R352" s="371"/>
      <c r="S352" s="254"/>
      <c r="T352" s="253">
        <f t="shared" si="45"/>
        <v>29.475269999999998</v>
      </c>
      <c r="U352" s="281">
        <f>IF(VLOOKUP($G352,'KALK_grund__GR-_LOS_3'!$B$9:$C$19,1)=$G352,VLOOKUP($G352,'KALK_grund__GR-_LOS_3'!$B$9:$C$19,2),0)</f>
        <v>30</v>
      </c>
      <c r="V352" s="257">
        <f t="shared" si="46"/>
        <v>6.2679999999999998</v>
      </c>
      <c r="W352" s="258">
        <f t="shared" si="47"/>
        <v>94.02</v>
      </c>
      <c r="X352" s="271" t="s">
        <v>867</v>
      </c>
      <c r="Y352" s="314"/>
    </row>
    <row r="353" spans="1:25" x14ac:dyDescent="0.2">
      <c r="A353" s="149"/>
      <c r="B353" s="183">
        <v>324</v>
      </c>
      <c r="C353" s="311" t="s">
        <v>668</v>
      </c>
      <c r="D353" s="325" t="s">
        <v>851</v>
      </c>
      <c r="E353" s="326" t="s">
        <v>699</v>
      </c>
      <c r="F353" s="327" t="s">
        <v>267</v>
      </c>
      <c r="G353" s="326" t="s">
        <v>172</v>
      </c>
      <c r="H353" s="328">
        <v>12.25</v>
      </c>
      <c r="I353" s="325"/>
      <c r="J353" s="325"/>
      <c r="K353" s="325"/>
      <c r="L353" s="325" t="s">
        <v>57</v>
      </c>
      <c r="M353" s="283">
        <f t="shared" si="42"/>
        <v>1</v>
      </c>
      <c r="N353" s="256">
        <f t="shared" si="43"/>
        <v>1.0208333333333333</v>
      </c>
      <c r="O353" s="321">
        <v>100</v>
      </c>
      <c r="P353" s="257">
        <f t="shared" si="44"/>
        <v>1.0208333333333333E-2</v>
      </c>
      <c r="Q353" s="280"/>
      <c r="R353" s="371"/>
      <c r="S353" s="254"/>
      <c r="T353" s="253">
        <f t="shared" si="45"/>
        <v>1.9201875000000002</v>
      </c>
      <c r="U353" s="281">
        <f>IF(VLOOKUP($G353,'KALK_grund__GR-_LOS_3'!$B$9:$C$19,1)=$G353,VLOOKUP($G353,'KALK_grund__GR-_LOS_3'!$B$9:$C$19,2),0)</f>
        <v>30</v>
      </c>
      <c r="V353" s="257">
        <f t="shared" si="46"/>
        <v>0.40833333333333333</v>
      </c>
      <c r="W353" s="258">
        <f t="shared" si="47"/>
        <v>6.125</v>
      </c>
      <c r="X353" s="271" t="s">
        <v>867</v>
      </c>
      <c r="Y353" s="314"/>
    </row>
    <row r="354" spans="1:25" x14ac:dyDescent="0.2">
      <c r="A354" s="149"/>
      <c r="B354" s="183">
        <v>325</v>
      </c>
      <c r="C354" s="311" t="s">
        <v>668</v>
      </c>
      <c r="D354" s="334" t="s">
        <v>540</v>
      </c>
      <c r="E354" s="326" t="s">
        <v>801</v>
      </c>
      <c r="F354" s="327" t="s">
        <v>272</v>
      </c>
      <c r="G354" s="326" t="s">
        <v>179</v>
      </c>
      <c r="H354" s="328">
        <v>18.989999999999998</v>
      </c>
      <c r="I354" s="325" t="s">
        <v>57</v>
      </c>
      <c r="J354" s="325"/>
      <c r="K354" s="325"/>
      <c r="L354" s="335" t="s">
        <v>59</v>
      </c>
      <c r="M354" s="283">
        <f t="shared" si="42"/>
        <v>51.999999999999993</v>
      </c>
      <c r="N354" s="256">
        <f t="shared" si="43"/>
        <v>82.289999999999978</v>
      </c>
      <c r="O354" s="321">
        <v>100</v>
      </c>
      <c r="P354" s="257">
        <f t="shared" si="44"/>
        <v>0.82289999999999974</v>
      </c>
      <c r="Q354" s="280"/>
      <c r="R354" s="371"/>
      <c r="S354" s="254"/>
      <c r="T354" s="253">
        <f t="shared" si="45"/>
        <v>2.9766824999999999</v>
      </c>
      <c r="U354" s="281">
        <f>IF(VLOOKUP($G354,'KALK_grund__GR-_LOS_3'!$B$9:$C$19,1)=$G354,VLOOKUP($G354,'KALK_grund__GR-_LOS_3'!$B$9:$C$19,2),0)</f>
        <v>30</v>
      </c>
      <c r="V354" s="257">
        <f t="shared" si="46"/>
        <v>0.6329999999999999</v>
      </c>
      <c r="W354" s="258">
        <f t="shared" si="47"/>
        <v>9.4949999999999992</v>
      </c>
      <c r="X354" s="271" t="s">
        <v>867</v>
      </c>
      <c r="Y354" s="314"/>
    </row>
    <row r="355" spans="1:25" x14ac:dyDescent="0.2">
      <c r="A355" s="149"/>
      <c r="B355" s="183">
        <v>326</v>
      </c>
      <c r="C355" s="311" t="s">
        <v>668</v>
      </c>
      <c r="D355" s="334" t="s">
        <v>540</v>
      </c>
      <c r="E355" s="326" t="s">
        <v>802</v>
      </c>
      <c r="F355" s="327" t="s">
        <v>272</v>
      </c>
      <c r="G355" s="326" t="s">
        <v>179</v>
      </c>
      <c r="H355" s="328">
        <v>25.3</v>
      </c>
      <c r="I355" s="325" t="s">
        <v>57</v>
      </c>
      <c r="J355" s="325"/>
      <c r="K355" s="325"/>
      <c r="L355" s="335" t="s">
        <v>59</v>
      </c>
      <c r="M355" s="283">
        <f t="shared" si="42"/>
        <v>51.999999999999993</v>
      </c>
      <c r="N355" s="256">
        <f t="shared" si="43"/>
        <v>109.63333333333333</v>
      </c>
      <c r="O355" s="321">
        <v>100</v>
      </c>
      <c r="P355" s="257">
        <f t="shared" si="44"/>
        <v>1.0963333333333332</v>
      </c>
      <c r="Q355" s="280"/>
      <c r="R355" s="371"/>
      <c r="S355" s="254"/>
      <c r="T355" s="253">
        <f t="shared" si="45"/>
        <v>3.9657750000000003</v>
      </c>
      <c r="U355" s="281">
        <f>IF(VLOOKUP($G355,'KALK_grund__GR-_LOS_3'!$B$9:$C$19,1)=$G355,VLOOKUP($G355,'KALK_grund__GR-_LOS_3'!$B$9:$C$19,2),0)</f>
        <v>30</v>
      </c>
      <c r="V355" s="257">
        <f t="shared" si="46"/>
        <v>0.84333333333333338</v>
      </c>
      <c r="W355" s="258">
        <f t="shared" si="47"/>
        <v>12.65</v>
      </c>
      <c r="X355" s="271" t="s">
        <v>867</v>
      </c>
      <c r="Y355" s="314"/>
    </row>
    <row r="356" spans="1:25" x14ac:dyDescent="0.2">
      <c r="A356" s="149"/>
      <c r="B356" s="183">
        <v>327</v>
      </c>
      <c r="C356" s="311" t="s">
        <v>668</v>
      </c>
      <c r="D356" s="334" t="s">
        <v>576</v>
      </c>
      <c r="E356" s="326" t="s">
        <v>803</v>
      </c>
      <c r="F356" s="327" t="s">
        <v>804</v>
      </c>
      <c r="G356" s="326" t="s">
        <v>182</v>
      </c>
      <c r="H356" s="328">
        <v>15</v>
      </c>
      <c r="I356" s="325" t="s">
        <v>57</v>
      </c>
      <c r="J356" s="325"/>
      <c r="K356" s="325"/>
      <c r="L356" s="335" t="s">
        <v>59</v>
      </c>
      <c r="M356" s="283">
        <f t="shared" si="42"/>
        <v>51.999999999999993</v>
      </c>
      <c r="N356" s="256">
        <f t="shared" si="43"/>
        <v>64.999999999999986</v>
      </c>
      <c r="O356" s="321">
        <v>100</v>
      </c>
      <c r="P356" s="257">
        <f t="shared" si="44"/>
        <v>0.64999999999999991</v>
      </c>
      <c r="Q356" s="280"/>
      <c r="R356" s="371"/>
      <c r="S356" s="254"/>
      <c r="T356" s="253">
        <f t="shared" si="45"/>
        <v>2.3512499999999998</v>
      </c>
      <c r="U356" s="281">
        <f>IF(VLOOKUP($G356,'KALK_grund__GR-_LOS_3'!$B$9:$C$19,1)=$G356,VLOOKUP($G356,'KALK_grund__GR-_LOS_3'!$B$9:$C$19,2),0)</f>
        <v>30</v>
      </c>
      <c r="V356" s="257">
        <f t="shared" si="46"/>
        <v>0.5</v>
      </c>
      <c r="W356" s="258">
        <f t="shared" si="47"/>
        <v>7.5</v>
      </c>
      <c r="X356" s="271" t="s">
        <v>867</v>
      </c>
      <c r="Y356" s="314"/>
    </row>
    <row r="357" spans="1:25" x14ac:dyDescent="0.2">
      <c r="A357" s="149"/>
      <c r="B357" s="183">
        <v>328</v>
      </c>
      <c r="C357" s="311" t="s">
        <v>668</v>
      </c>
      <c r="D357" s="334" t="s">
        <v>540</v>
      </c>
      <c r="E357" s="326" t="s">
        <v>805</v>
      </c>
      <c r="F357" s="327" t="s">
        <v>272</v>
      </c>
      <c r="G357" s="326" t="s">
        <v>179</v>
      </c>
      <c r="H357" s="328">
        <v>20.3</v>
      </c>
      <c r="I357" s="325" t="s">
        <v>57</v>
      </c>
      <c r="J357" s="325"/>
      <c r="K357" s="325"/>
      <c r="L357" s="335" t="s">
        <v>59</v>
      </c>
      <c r="M357" s="283">
        <f t="shared" si="42"/>
        <v>51.999999999999993</v>
      </c>
      <c r="N357" s="256">
        <f t="shared" si="43"/>
        <v>87.966666666666654</v>
      </c>
      <c r="O357" s="321">
        <v>100</v>
      </c>
      <c r="P357" s="257">
        <f t="shared" si="44"/>
        <v>0.8796666666666666</v>
      </c>
      <c r="Q357" s="280"/>
      <c r="R357" s="371"/>
      <c r="S357" s="254"/>
      <c r="T357" s="253">
        <f t="shared" si="45"/>
        <v>3.1820250000000003</v>
      </c>
      <c r="U357" s="281">
        <f>IF(VLOOKUP($G357,'KALK_grund__GR-_LOS_3'!$B$9:$C$19,1)=$G357,VLOOKUP($G357,'KALK_grund__GR-_LOS_3'!$B$9:$C$19,2),0)</f>
        <v>30</v>
      </c>
      <c r="V357" s="257">
        <f t="shared" si="46"/>
        <v>0.67666666666666664</v>
      </c>
      <c r="W357" s="258">
        <f t="shared" si="47"/>
        <v>10.15</v>
      </c>
      <c r="X357" s="271" t="s">
        <v>867</v>
      </c>
      <c r="Y357" s="314"/>
    </row>
    <row r="358" spans="1:25" x14ac:dyDescent="0.2">
      <c r="A358" s="149"/>
      <c r="B358" s="183">
        <v>329</v>
      </c>
      <c r="C358" s="311" t="s">
        <v>668</v>
      </c>
      <c r="D358" s="334" t="s">
        <v>540</v>
      </c>
      <c r="E358" s="326" t="s">
        <v>806</v>
      </c>
      <c r="F358" s="327" t="s">
        <v>272</v>
      </c>
      <c r="G358" s="326" t="s">
        <v>179</v>
      </c>
      <c r="H358" s="328">
        <v>20.51</v>
      </c>
      <c r="I358" s="325" t="s">
        <v>57</v>
      </c>
      <c r="J358" s="325"/>
      <c r="K358" s="325"/>
      <c r="L358" s="335" t="s">
        <v>59</v>
      </c>
      <c r="M358" s="283">
        <f t="shared" si="42"/>
        <v>51.999999999999993</v>
      </c>
      <c r="N358" s="256">
        <f t="shared" si="43"/>
        <v>88.876666666666665</v>
      </c>
      <c r="O358" s="321">
        <v>100</v>
      </c>
      <c r="P358" s="257">
        <f t="shared" si="44"/>
        <v>0.8887666666666667</v>
      </c>
      <c r="Q358" s="280"/>
      <c r="R358" s="371"/>
      <c r="S358" s="254"/>
      <c r="T358" s="253">
        <f t="shared" si="45"/>
        <v>3.2149425000000003</v>
      </c>
      <c r="U358" s="281">
        <f>IF(VLOOKUP($G358,'KALK_grund__GR-_LOS_3'!$B$9:$C$19,1)=$G358,VLOOKUP($G358,'KALK_grund__GR-_LOS_3'!$B$9:$C$19,2),0)</f>
        <v>30</v>
      </c>
      <c r="V358" s="257">
        <f t="shared" si="46"/>
        <v>0.68366666666666676</v>
      </c>
      <c r="W358" s="258">
        <f t="shared" si="47"/>
        <v>10.255000000000001</v>
      </c>
      <c r="X358" s="271" t="s">
        <v>867</v>
      </c>
      <c r="Y358" s="314"/>
    </row>
    <row r="359" spans="1:25" x14ac:dyDescent="0.2">
      <c r="A359" s="149"/>
      <c r="B359" s="183">
        <v>330</v>
      </c>
      <c r="C359" s="311" t="s">
        <v>668</v>
      </c>
      <c r="D359" s="325" t="s">
        <v>427</v>
      </c>
      <c r="E359" s="326" t="s">
        <v>700</v>
      </c>
      <c r="F359" s="327" t="s">
        <v>579</v>
      </c>
      <c r="G359" s="326" t="s">
        <v>173</v>
      </c>
      <c r="H359" s="328">
        <v>3.11</v>
      </c>
      <c r="I359" s="330">
        <v>5</v>
      </c>
      <c r="J359" s="325"/>
      <c r="K359" s="325"/>
      <c r="L359" s="325"/>
      <c r="M359" s="283">
        <f t="shared" si="42"/>
        <v>249.99999999999994</v>
      </c>
      <c r="N359" s="256">
        <f t="shared" si="43"/>
        <v>64.791666666666643</v>
      </c>
      <c r="O359" s="321">
        <v>100</v>
      </c>
      <c r="P359" s="257">
        <f t="shared" si="44"/>
        <v>0.64791666666666647</v>
      </c>
      <c r="Q359" s="280"/>
      <c r="R359" s="371"/>
      <c r="S359" s="254"/>
      <c r="T359" s="253">
        <f t="shared" si="45"/>
        <v>0.4874925</v>
      </c>
      <c r="U359" s="281">
        <f>IF(VLOOKUP($G359,'KALK_grund__GR-_LOS_3'!$B$9:$C$19,1)=$G359,VLOOKUP($G359,'KALK_grund__GR-_LOS_3'!$B$9:$C$19,2),0)</f>
        <v>30</v>
      </c>
      <c r="V359" s="257">
        <f t="shared" si="46"/>
        <v>0.10366666666666666</v>
      </c>
      <c r="W359" s="258">
        <f t="shared" si="47"/>
        <v>1.5549999999999999</v>
      </c>
      <c r="X359" s="271" t="s">
        <v>867</v>
      </c>
      <c r="Y359" s="314"/>
    </row>
    <row r="360" spans="1:25" x14ac:dyDescent="0.2">
      <c r="A360" s="149"/>
      <c r="B360" s="183">
        <v>331</v>
      </c>
      <c r="C360" s="311" t="s">
        <v>668</v>
      </c>
      <c r="D360" s="325" t="s">
        <v>427</v>
      </c>
      <c r="E360" s="326" t="s">
        <v>701</v>
      </c>
      <c r="F360" s="327" t="s">
        <v>245</v>
      </c>
      <c r="G360" s="326" t="s">
        <v>173</v>
      </c>
      <c r="H360" s="328">
        <v>4.3</v>
      </c>
      <c r="I360" s="330">
        <v>5</v>
      </c>
      <c r="J360" s="325"/>
      <c r="K360" s="325"/>
      <c r="L360" s="325"/>
      <c r="M360" s="283">
        <f t="shared" si="42"/>
        <v>249.99999999999994</v>
      </c>
      <c r="N360" s="256">
        <f t="shared" si="43"/>
        <v>89.583333333333314</v>
      </c>
      <c r="O360" s="321">
        <v>100</v>
      </c>
      <c r="P360" s="257">
        <f t="shared" si="44"/>
        <v>0.89583333333333315</v>
      </c>
      <c r="Q360" s="280"/>
      <c r="R360" s="371"/>
      <c r="S360" s="254"/>
      <c r="T360" s="253">
        <f t="shared" si="45"/>
        <v>0.67402499999999999</v>
      </c>
      <c r="U360" s="281">
        <f>IF(VLOOKUP($G360,'KALK_grund__GR-_LOS_3'!$B$9:$C$19,1)=$G360,VLOOKUP($G360,'KALK_grund__GR-_LOS_3'!$B$9:$C$19,2),0)</f>
        <v>30</v>
      </c>
      <c r="V360" s="257">
        <f t="shared" si="46"/>
        <v>0.14333333333333334</v>
      </c>
      <c r="W360" s="258">
        <f t="shared" si="47"/>
        <v>2.15</v>
      </c>
      <c r="X360" s="271" t="s">
        <v>867</v>
      </c>
      <c r="Y360" s="314"/>
    </row>
    <row r="361" spans="1:25" x14ac:dyDescent="0.2">
      <c r="A361" s="149"/>
      <c r="B361" s="183">
        <v>332</v>
      </c>
      <c r="C361" s="311" t="s">
        <v>668</v>
      </c>
      <c r="D361" s="325" t="s">
        <v>218</v>
      </c>
      <c r="E361" s="326" t="s">
        <v>678</v>
      </c>
      <c r="F361" s="327" t="s">
        <v>243</v>
      </c>
      <c r="G361" s="326" t="s">
        <v>173</v>
      </c>
      <c r="H361" s="328">
        <v>3.55</v>
      </c>
      <c r="I361" s="325"/>
      <c r="J361" s="325"/>
      <c r="K361" s="325"/>
      <c r="L361" s="325" t="s">
        <v>57</v>
      </c>
      <c r="M361" s="283">
        <f t="shared" si="42"/>
        <v>1</v>
      </c>
      <c r="N361" s="256">
        <f t="shared" si="43"/>
        <v>0.29583333333333334</v>
      </c>
      <c r="O361" s="321">
        <v>100</v>
      </c>
      <c r="P361" s="257">
        <f t="shared" si="44"/>
        <v>2.9583333333333332E-3</v>
      </c>
      <c r="Q361" s="280"/>
      <c r="R361" s="371"/>
      <c r="S361" s="254"/>
      <c r="T361" s="253">
        <f t="shared" si="45"/>
        <v>0.55646249999999997</v>
      </c>
      <c r="U361" s="281">
        <f>IF(VLOOKUP($G361,'KALK_grund__GR-_LOS_3'!$B$9:$C$19,1)=$G361,VLOOKUP($G361,'KALK_grund__GR-_LOS_3'!$B$9:$C$19,2),0)</f>
        <v>30</v>
      </c>
      <c r="V361" s="257">
        <f t="shared" si="46"/>
        <v>0.11833333333333333</v>
      </c>
      <c r="W361" s="258">
        <f t="shared" si="47"/>
        <v>1.7749999999999999</v>
      </c>
      <c r="X361" s="271" t="s">
        <v>867</v>
      </c>
      <c r="Y361" s="314" t="s">
        <v>712</v>
      </c>
    </row>
    <row r="362" spans="1:25" x14ac:dyDescent="0.2">
      <c r="A362" s="149"/>
      <c r="B362" s="183">
        <v>333</v>
      </c>
      <c r="C362" s="311" t="s">
        <v>668</v>
      </c>
      <c r="D362" s="325" t="s">
        <v>427</v>
      </c>
      <c r="E362" s="326" t="s">
        <v>702</v>
      </c>
      <c r="F362" s="327" t="s">
        <v>582</v>
      </c>
      <c r="G362" s="326" t="s">
        <v>173</v>
      </c>
      <c r="H362" s="328">
        <v>3.88</v>
      </c>
      <c r="I362" s="330">
        <v>5</v>
      </c>
      <c r="J362" s="325"/>
      <c r="K362" s="325"/>
      <c r="L362" s="325"/>
      <c r="M362" s="283">
        <f t="shared" si="42"/>
        <v>249.99999999999994</v>
      </c>
      <c r="N362" s="256">
        <f t="shared" si="43"/>
        <v>80.833333333333314</v>
      </c>
      <c r="O362" s="321">
        <v>100</v>
      </c>
      <c r="P362" s="257">
        <f t="shared" si="44"/>
        <v>0.80833333333333313</v>
      </c>
      <c r="Q362" s="280"/>
      <c r="R362" s="371"/>
      <c r="S362" s="254"/>
      <c r="T362" s="253">
        <f t="shared" si="45"/>
        <v>0.60819000000000001</v>
      </c>
      <c r="U362" s="281">
        <f>IF(VLOOKUP($G362,'KALK_grund__GR-_LOS_3'!$B$9:$C$19,1)=$G362,VLOOKUP($G362,'KALK_grund__GR-_LOS_3'!$B$9:$C$19,2),0)</f>
        <v>30</v>
      </c>
      <c r="V362" s="257">
        <f t="shared" si="46"/>
        <v>0.12933333333333333</v>
      </c>
      <c r="W362" s="258">
        <f t="shared" si="47"/>
        <v>1.94</v>
      </c>
      <c r="X362" s="271" t="s">
        <v>867</v>
      </c>
      <c r="Y362" s="269"/>
    </row>
    <row r="363" spans="1:25" x14ac:dyDescent="0.2">
      <c r="A363" s="149"/>
      <c r="B363" s="183">
        <v>334</v>
      </c>
      <c r="C363" s="311" t="s">
        <v>668</v>
      </c>
      <c r="D363" s="325" t="s">
        <v>427</v>
      </c>
      <c r="E363" s="326" t="s">
        <v>703</v>
      </c>
      <c r="F363" s="327" t="s">
        <v>241</v>
      </c>
      <c r="G363" s="326" t="s">
        <v>173</v>
      </c>
      <c r="H363" s="328">
        <v>4.6399999999999997</v>
      </c>
      <c r="I363" s="325" t="s">
        <v>151</v>
      </c>
      <c r="J363" s="325"/>
      <c r="K363" s="325"/>
      <c r="L363" s="325"/>
      <c r="M363" s="283">
        <f t="shared" si="42"/>
        <v>249.99999999999994</v>
      </c>
      <c r="N363" s="256">
        <f t="shared" si="43"/>
        <v>96.666666666666629</v>
      </c>
      <c r="O363" s="321">
        <v>100</v>
      </c>
      <c r="P363" s="257">
        <f t="shared" si="44"/>
        <v>0.96666666666666634</v>
      </c>
      <c r="Q363" s="280"/>
      <c r="R363" s="371"/>
      <c r="S363" s="254"/>
      <c r="T363" s="253">
        <f t="shared" si="45"/>
        <v>0.72731999999999997</v>
      </c>
      <c r="U363" s="281">
        <f>IF(VLOOKUP($G363,'KALK_grund__GR-_LOS_3'!$B$9:$C$19,1)=$G363,VLOOKUP($G363,'KALK_grund__GR-_LOS_3'!$B$9:$C$19,2),0)</f>
        <v>30</v>
      </c>
      <c r="V363" s="257">
        <f t="shared" si="46"/>
        <v>0.15466666666666665</v>
      </c>
      <c r="W363" s="258">
        <f t="shared" si="47"/>
        <v>2.3199999999999998</v>
      </c>
      <c r="X363" s="271" t="s">
        <v>867</v>
      </c>
      <c r="Y363" s="269"/>
    </row>
    <row r="364" spans="1:25" x14ac:dyDescent="0.2">
      <c r="A364" s="149"/>
      <c r="B364" s="183">
        <v>335</v>
      </c>
      <c r="C364" s="311" t="s">
        <v>668</v>
      </c>
      <c r="D364" s="325" t="s">
        <v>704</v>
      </c>
      <c r="E364" s="326" t="s">
        <v>705</v>
      </c>
      <c r="F364" s="327" t="s">
        <v>362</v>
      </c>
      <c r="G364" s="326" t="s">
        <v>179</v>
      </c>
      <c r="H364" s="328">
        <v>9.91</v>
      </c>
      <c r="I364" s="325"/>
      <c r="J364" s="325"/>
      <c r="K364" s="325" t="s">
        <v>57</v>
      </c>
      <c r="L364" s="325"/>
      <c r="M364" s="283">
        <f t="shared" si="42"/>
        <v>12</v>
      </c>
      <c r="N364" s="256">
        <f t="shared" si="43"/>
        <v>9.91</v>
      </c>
      <c r="O364" s="321">
        <v>100</v>
      </c>
      <c r="P364" s="257">
        <f t="shared" si="44"/>
        <v>9.9100000000000008E-2</v>
      </c>
      <c r="Q364" s="280"/>
      <c r="R364" s="371"/>
      <c r="S364" s="254"/>
      <c r="T364" s="253">
        <f t="shared" si="45"/>
        <v>1.5533925000000002</v>
      </c>
      <c r="U364" s="281">
        <f>IF(VLOOKUP($G364,'KALK_grund__GR-_LOS_3'!$B$9:$C$19,1)=$G364,VLOOKUP($G364,'KALK_grund__GR-_LOS_3'!$B$9:$C$19,2),0)</f>
        <v>30</v>
      </c>
      <c r="V364" s="257">
        <f t="shared" si="46"/>
        <v>0.33033333333333331</v>
      </c>
      <c r="W364" s="258">
        <f t="shared" si="47"/>
        <v>4.9550000000000001</v>
      </c>
      <c r="X364" s="271" t="s">
        <v>867</v>
      </c>
      <c r="Y364" s="269"/>
    </row>
    <row r="365" spans="1:25" x14ac:dyDescent="0.2">
      <c r="A365" s="149"/>
      <c r="B365" s="183">
        <v>336</v>
      </c>
      <c r="C365" s="311" t="s">
        <v>668</v>
      </c>
      <c r="D365" s="334" t="s">
        <v>921</v>
      </c>
      <c r="E365" s="326" t="s">
        <v>807</v>
      </c>
      <c r="F365" s="327" t="s">
        <v>808</v>
      </c>
      <c r="G365" s="326" t="s">
        <v>558</v>
      </c>
      <c r="H365" s="328">
        <v>20.440000000000001</v>
      </c>
      <c r="I365" s="325" t="s">
        <v>57</v>
      </c>
      <c r="J365" s="334" t="s">
        <v>125</v>
      </c>
      <c r="K365" s="334"/>
      <c r="L365" s="335" t="s">
        <v>59</v>
      </c>
      <c r="M365" s="283">
        <f t="shared" si="42"/>
        <v>51.999999999999993</v>
      </c>
      <c r="N365" s="256">
        <f t="shared" si="43"/>
        <v>88.573333333333323</v>
      </c>
      <c r="O365" s="321">
        <v>100</v>
      </c>
      <c r="P365" s="257">
        <f t="shared" si="44"/>
        <v>0.88573333333333326</v>
      </c>
      <c r="Q365" s="280">
        <v>769.16666666666652</v>
      </c>
      <c r="R365" s="322">
        <v>200</v>
      </c>
      <c r="S365" s="254">
        <v>3.8458333333333328</v>
      </c>
      <c r="T365" s="253">
        <f t="shared" si="45"/>
        <v>3.2039700000000004</v>
      </c>
      <c r="U365" s="281">
        <f>IF(VLOOKUP($G365,'KALK_grund__GR-_LOS_3'!$B$9:$C$19,1)=$G365,VLOOKUP($G365,'KALK_grund__GR-_LOS_3'!$B$9:$C$19,2),0)</f>
        <v>30</v>
      </c>
      <c r="V365" s="257">
        <f t="shared" si="46"/>
        <v>0.68133333333333335</v>
      </c>
      <c r="W365" s="258">
        <f t="shared" si="47"/>
        <v>10.220000000000001</v>
      </c>
      <c r="X365" s="271" t="s">
        <v>867</v>
      </c>
      <c r="Y365" s="269"/>
    </row>
    <row r="366" spans="1:25" x14ac:dyDescent="0.2">
      <c r="A366" s="149"/>
      <c r="B366" s="183">
        <v>337</v>
      </c>
      <c r="C366" s="311" t="s">
        <v>668</v>
      </c>
      <c r="D366" s="334" t="s">
        <v>431</v>
      </c>
      <c r="E366" s="326" t="s">
        <v>809</v>
      </c>
      <c r="F366" s="327" t="s">
        <v>810</v>
      </c>
      <c r="G366" s="326" t="s">
        <v>173</v>
      </c>
      <c r="H366" s="328">
        <v>2.95</v>
      </c>
      <c r="I366" s="325" t="s">
        <v>151</v>
      </c>
      <c r="J366" s="334"/>
      <c r="K366" s="334"/>
      <c r="L366" s="334"/>
      <c r="M366" s="283">
        <f t="shared" si="42"/>
        <v>249.99999999999994</v>
      </c>
      <c r="N366" s="256">
        <f t="shared" si="43"/>
        <v>61.458333333333321</v>
      </c>
      <c r="O366" s="321">
        <v>100</v>
      </c>
      <c r="P366" s="257">
        <f t="shared" si="44"/>
        <v>0.61458333333333326</v>
      </c>
      <c r="Q366" s="280"/>
      <c r="R366" s="371"/>
      <c r="S366" s="254"/>
      <c r="T366" s="253">
        <f t="shared" si="45"/>
        <v>0.46241250000000006</v>
      </c>
      <c r="U366" s="281">
        <f>IF(VLOOKUP($G366,'KALK_grund__GR-_LOS_3'!$B$9:$C$19,1)=$G366,VLOOKUP($G366,'KALK_grund__GR-_LOS_3'!$B$9:$C$19,2),0)</f>
        <v>30</v>
      </c>
      <c r="V366" s="257">
        <f t="shared" si="46"/>
        <v>9.8333333333333342E-2</v>
      </c>
      <c r="W366" s="258">
        <f t="shared" si="47"/>
        <v>1.4750000000000001</v>
      </c>
      <c r="X366" s="271" t="s">
        <v>867</v>
      </c>
      <c r="Y366" s="269"/>
    </row>
    <row r="367" spans="1:25" x14ac:dyDescent="0.2">
      <c r="A367" s="149"/>
      <c r="B367" s="183">
        <v>338</v>
      </c>
      <c r="C367" s="311" t="s">
        <v>668</v>
      </c>
      <c r="D367" s="334" t="s">
        <v>852</v>
      </c>
      <c r="E367" s="326" t="s">
        <v>811</v>
      </c>
      <c r="F367" s="327" t="s">
        <v>812</v>
      </c>
      <c r="G367" s="326" t="s">
        <v>558</v>
      </c>
      <c r="H367" s="328">
        <v>47.8</v>
      </c>
      <c r="I367" s="325" t="s">
        <v>151</v>
      </c>
      <c r="J367" s="334"/>
      <c r="K367" s="334"/>
      <c r="L367" s="335"/>
      <c r="M367" s="283">
        <f t="shared" si="42"/>
        <v>249.99999999999994</v>
      </c>
      <c r="N367" s="256">
        <f>(H369*M369)/12</f>
        <v>110.97666666666665</v>
      </c>
      <c r="O367" s="321">
        <v>100</v>
      </c>
      <c r="P367" s="257">
        <f>N369/O369</f>
        <v>1.1097666666666663</v>
      </c>
      <c r="Q367" s="280"/>
      <c r="R367" s="371"/>
      <c r="S367" s="254"/>
      <c r="T367" s="253">
        <f>H369/O369*$O$7</f>
        <v>4.0143675000000005</v>
      </c>
      <c r="U367" s="281">
        <f>IF(VLOOKUP($G367,'KALK_grund__GR-_LOS_3'!$B$9:$C$19,1)=$G367,VLOOKUP($G367,'KALK_grund__GR-_LOS_3'!$B$9:$C$19,2),0)</f>
        <v>30</v>
      </c>
      <c r="V367" s="257">
        <f>H369/U369</f>
        <v>0.85366666666666668</v>
      </c>
      <c r="W367" s="258">
        <f>V369*$W$7</f>
        <v>12.805</v>
      </c>
      <c r="X367" s="271" t="s">
        <v>867</v>
      </c>
      <c r="Y367" s="269"/>
    </row>
    <row r="368" spans="1:25" x14ac:dyDescent="0.2">
      <c r="A368" s="149"/>
      <c r="B368" s="183">
        <v>339</v>
      </c>
      <c r="C368" s="311" t="s">
        <v>668</v>
      </c>
      <c r="D368" s="334" t="s">
        <v>853</v>
      </c>
      <c r="E368" s="326" t="s">
        <v>813</v>
      </c>
      <c r="F368" s="327" t="s">
        <v>333</v>
      </c>
      <c r="G368" s="326" t="s">
        <v>182</v>
      </c>
      <c r="H368" s="328">
        <v>5.38</v>
      </c>
      <c r="I368" s="325" t="s">
        <v>151</v>
      </c>
      <c r="J368" s="334"/>
      <c r="K368" s="334"/>
      <c r="L368" s="335"/>
      <c r="M368" s="283">
        <f t="shared" si="42"/>
        <v>249.99999999999994</v>
      </c>
      <c r="N368" s="256">
        <f t="shared" si="43"/>
        <v>112.08333333333331</v>
      </c>
      <c r="O368" s="321">
        <v>100</v>
      </c>
      <c r="P368" s="257">
        <f t="shared" si="44"/>
        <v>1.1208333333333331</v>
      </c>
      <c r="Q368" s="280"/>
      <c r="R368" s="371"/>
      <c r="S368" s="254"/>
      <c r="T368" s="253">
        <f t="shared" si="45"/>
        <v>0.84331500000000004</v>
      </c>
      <c r="U368" s="281">
        <f>IF(VLOOKUP($G368,'KALK_grund__GR-_LOS_3'!$B$9:$C$19,1)=$G368,VLOOKUP($G368,'KALK_grund__GR-_LOS_3'!$B$9:$C$19,2),0)</f>
        <v>30</v>
      </c>
      <c r="V368" s="257">
        <f t="shared" si="46"/>
        <v>0.17933333333333332</v>
      </c>
      <c r="W368" s="258">
        <f t="shared" si="47"/>
        <v>2.69</v>
      </c>
      <c r="X368" s="271" t="s">
        <v>867</v>
      </c>
      <c r="Y368" s="269"/>
    </row>
    <row r="369" spans="1:25" x14ac:dyDescent="0.2">
      <c r="A369" s="149"/>
      <c r="B369" s="183">
        <v>340</v>
      </c>
      <c r="C369" s="311" t="s">
        <v>668</v>
      </c>
      <c r="D369" s="334" t="s">
        <v>540</v>
      </c>
      <c r="E369" s="326" t="s">
        <v>814</v>
      </c>
      <c r="F369" s="327" t="s">
        <v>272</v>
      </c>
      <c r="G369" s="326" t="s">
        <v>179</v>
      </c>
      <c r="H369" s="328">
        <v>25.61</v>
      </c>
      <c r="I369" s="325" t="s">
        <v>57</v>
      </c>
      <c r="J369" s="325"/>
      <c r="K369" s="325"/>
      <c r="L369" s="335" t="s">
        <v>59</v>
      </c>
      <c r="M369" s="283">
        <f t="shared" si="42"/>
        <v>51.999999999999993</v>
      </c>
      <c r="N369" s="256">
        <f t="shared" si="43"/>
        <v>110.97666666666665</v>
      </c>
      <c r="O369" s="321">
        <v>100</v>
      </c>
      <c r="P369" s="257">
        <f t="shared" si="44"/>
        <v>1.1097666666666663</v>
      </c>
      <c r="Q369" s="280"/>
      <c r="R369" s="371"/>
      <c r="S369" s="254"/>
      <c r="T369" s="253">
        <f t="shared" si="45"/>
        <v>4.0143675000000005</v>
      </c>
      <c r="U369" s="281">
        <f>IF(VLOOKUP($G369,'KALK_grund__GR-_LOS_3'!$B$9:$C$19,1)=$G369,VLOOKUP($G369,'KALK_grund__GR-_LOS_3'!$B$9:$C$19,2),0)</f>
        <v>30</v>
      </c>
      <c r="V369" s="257">
        <f t="shared" si="46"/>
        <v>0.85366666666666668</v>
      </c>
      <c r="W369" s="258">
        <f t="shared" si="47"/>
        <v>12.805</v>
      </c>
      <c r="X369" s="271" t="s">
        <v>867</v>
      </c>
      <c r="Y369" s="269"/>
    </row>
    <row r="370" spans="1:25" x14ac:dyDescent="0.2">
      <c r="A370" s="149"/>
      <c r="B370" s="183">
        <v>341</v>
      </c>
      <c r="C370" s="311" t="s">
        <v>668</v>
      </c>
      <c r="D370" s="334" t="s">
        <v>540</v>
      </c>
      <c r="E370" s="326" t="s">
        <v>815</v>
      </c>
      <c r="F370" s="327" t="s">
        <v>272</v>
      </c>
      <c r="G370" s="326" t="s">
        <v>179</v>
      </c>
      <c r="H370" s="328">
        <v>20.079999999999998</v>
      </c>
      <c r="I370" s="325" t="s">
        <v>57</v>
      </c>
      <c r="J370" s="325"/>
      <c r="K370" s="325"/>
      <c r="L370" s="335" t="s">
        <v>59</v>
      </c>
      <c r="M370" s="283">
        <f t="shared" si="42"/>
        <v>51.999999999999993</v>
      </c>
      <c r="N370" s="256">
        <f t="shared" si="43"/>
        <v>87.013333333333321</v>
      </c>
      <c r="O370" s="321">
        <v>100</v>
      </c>
      <c r="P370" s="257">
        <f t="shared" si="44"/>
        <v>0.8701333333333332</v>
      </c>
      <c r="Q370" s="280"/>
      <c r="R370" s="371"/>
      <c r="S370" s="254"/>
      <c r="T370" s="253">
        <f t="shared" si="45"/>
        <v>3.1475399999999998</v>
      </c>
      <c r="U370" s="281">
        <f>IF(VLOOKUP($G370,'KALK_grund__GR-_LOS_3'!$B$9:$C$19,1)=$G370,VLOOKUP($G370,'KALK_grund__GR-_LOS_3'!$B$9:$C$19,2),0)</f>
        <v>30</v>
      </c>
      <c r="V370" s="257">
        <f t="shared" si="46"/>
        <v>0.66933333333333322</v>
      </c>
      <c r="W370" s="258">
        <f t="shared" si="47"/>
        <v>10.039999999999999</v>
      </c>
      <c r="X370" s="271" t="s">
        <v>867</v>
      </c>
      <c r="Y370" s="269"/>
    </row>
    <row r="371" spans="1:25" x14ac:dyDescent="0.2">
      <c r="A371" s="149"/>
      <c r="B371" s="183">
        <v>342</v>
      </c>
      <c r="C371" s="311" t="s">
        <v>668</v>
      </c>
      <c r="D371" s="334" t="s">
        <v>540</v>
      </c>
      <c r="E371" s="326" t="s">
        <v>816</v>
      </c>
      <c r="F371" s="327" t="s">
        <v>272</v>
      </c>
      <c r="G371" s="326" t="s">
        <v>179</v>
      </c>
      <c r="H371" s="328">
        <v>20.239999999999998</v>
      </c>
      <c r="I371" s="325" t="s">
        <v>57</v>
      </c>
      <c r="J371" s="325"/>
      <c r="K371" s="325"/>
      <c r="L371" s="335" t="s">
        <v>59</v>
      </c>
      <c r="M371" s="283">
        <f t="shared" si="42"/>
        <v>51.999999999999993</v>
      </c>
      <c r="N371" s="256">
        <f t="shared" si="43"/>
        <v>87.706666666666649</v>
      </c>
      <c r="O371" s="321">
        <v>100</v>
      </c>
      <c r="P371" s="257">
        <f t="shared" si="44"/>
        <v>0.87706666666666644</v>
      </c>
      <c r="Q371" s="280"/>
      <c r="R371" s="371"/>
      <c r="S371" s="254"/>
      <c r="T371" s="253">
        <f t="shared" si="45"/>
        <v>3.1726200000000002</v>
      </c>
      <c r="U371" s="281">
        <f>IF(VLOOKUP($G371,'KALK_grund__GR-_LOS_3'!$B$9:$C$19,1)=$G371,VLOOKUP($G371,'KALK_grund__GR-_LOS_3'!$B$9:$C$19,2),0)</f>
        <v>30</v>
      </c>
      <c r="V371" s="257">
        <f t="shared" si="46"/>
        <v>0.67466666666666664</v>
      </c>
      <c r="W371" s="258">
        <f t="shared" si="47"/>
        <v>10.119999999999999</v>
      </c>
      <c r="X371" s="271" t="s">
        <v>867</v>
      </c>
      <c r="Y371" s="269"/>
    </row>
    <row r="372" spans="1:25" x14ac:dyDescent="0.2">
      <c r="A372" s="149"/>
      <c r="B372" s="183">
        <v>343</v>
      </c>
      <c r="C372" s="311" t="s">
        <v>668</v>
      </c>
      <c r="D372" s="334" t="s">
        <v>540</v>
      </c>
      <c r="E372" s="326" t="s">
        <v>817</v>
      </c>
      <c r="F372" s="327" t="s">
        <v>272</v>
      </c>
      <c r="G372" s="326" t="s">
        <v>179</v>
      </c>
      <c r="H372" s="328">
        <v>18.91</v>
      </c>
      <c r="I372" s="325" t="s">
        <v>57</v>
      </c>
      <c r="J372" s="325"/>
      <c r="K372" s="325"/>
      <c r="L372" s="335" t="s">
        <v>59</v>
      </c>
      <c r="M372" s="283">
        <f t="shared" si="42"/>
        <v>51.999999999999993</v>
      </c>
      <c r="N372" s="256">
        <f t="shared" si="43"/>
        <v>81.943333333333314</v>
      </c>
      <c r="O372" s="321">
        <v>100</v>
      </c>
      <c r="P372" s="257">
        <f t="shared" si="44"/>
        <v>0.81943333333333312</v>
      </c>
      <c r="Q372" s="280"/>
      <c r="R372" s="371"/>
      <c r="S372" s="254"/>
      <c r="T372" s="253">
        <f t="shared" si="45"/>
        <v>2.9641424999999999</v>
      </c>
      <c r="U372" s="281">
        <f>IF(VLOOKUP($G372,'KALK_grund__GR-_LOS_3'!$B$9:$C$19,1)=$G372,VLOOKUP($G372,'KALK_grund__GR-_LOS_3'!$B$9:$C$19,2),0)</f>
        <v>30</v>
      </c>
      <c r="V372" s="257">
        <f t="shared" si="46"/>
        <v>0.6303333333333333</v>
      </c>
      <c r="W372" s="258">
        <f t="shared" si="47"/>
        <v>9.4550000000000001</v>
      </c>
      <c r="X372" s="271" t="s">
        <v>867</v>
      </c>
      <c r="Y372" s="269"/>
    </row>
    <row r="373" spans="1:25" x14ac:dyDescent="0.2">
      <c r="A373" s="149"/>
      <c r="B373" s="183">
        <v>344</v>
      </c>
      <c r="C373" s="311" t="s">
        <v>668</v>
      </c>
      <c r="D373" s="334" t="s">
        <v>540</v>
      </c>
      <c r="E373" s="326" t="s">
        <v>818</v>
      </c>
      <c r="F373" s="327" t="s">
        <v>272</v>
      </c>
      <c r="G373" s="326" t="s">
        <v>179</v>
      </c>
      <c r="H373" s="328">
        <v>18.73</v>
      </c>
      <c r="I373" s="325" t="s">
        <v>57</v>
      </c>
      <c r="J373" s="325"/>
      <c r="K373" s="325"/>
      <c r="L373" s="335" t="s">
        <v>59</v>
      </c>
      <c r="M373" s="283">
        <f t="shared" si="42"/>
        <v>51.999999999999993</v>
      </c>
      <c r="N373" s="256">
        <f t="shared" si="43"/>
        <v>81.163333333333327</v>
      </c>
      <c r="O373" s="321">
        <v>100</v>
      </c>
      <c r="P373" s="257">
        <f t="shared" si="44"/>
        <v>0.81163333333333332</v>
      </c>
      <c r="Q373" s="280"/>
      <c r="R373" s="371"/>
      <c r="S373" s="254"/>
      <c r="T373" s="253">
        <f t="shared" si="45"/>
        <v>2.9359275</v>
      </c>
      <c r="U373" s="281">
        <f>IF(VLOOKUP($G373,'KALK_grund__GR-_LOS_3'!$B$9:$C$19,1)=$G373,VLOOKUP($G373,'KALK_grund__GR-_LOS_3'!$B$9:$C$19,2),0)</f>
        <v>30</v>
      </c>
      <c r="V373" s="257">
        <f t="shared" si="46"/>
        <v>0.6243333333333333</v>
      </c>
      <c r="W373" s="258">
        <f t="shared" si="47"/>
        <v>9.3650000000000002</v>
      </c>
      <c r="X373" s="271" t="s">
        <v>867</v>
      </c>
      <c r="Y373" s="269"/>
    </row>
    <row r="374" spans="1:25" x14ac:dyDescent="0.2">
      <c r="A374" s="149"/>
      <c r="B374" s="183">
        <v>345</v>
      </c>
      <c r="C374" s="311" t="s">
        <v>668</v>
      </c>
      <c r="D374" s="334" t="s">
        <v>540</v>
      </c>
      <c r="E374" s="326" t="s">
        <v>819</v>
      </c>
      <c r="F374" s="327" t="s">
        <v>272</v>
      </c>
      <c r="G374" s="326" t="s">
        <v>179</v>
      </c>
      <c r="H374" s="328">
        <v>18.77</v>
      </c>
      <c r="I374" s="325" t="s">
        <v>57</v>
      </c>
      <c r="J374" s="325"/>
      <c r="K374" s="325"/>
      <c r="L374" s="335" t="s">
        <v>59</v>
      </c>
      <c r="M374" s="283">
        <f t="shared" si="42"/>
        <v>51.999999999999993</v>
      </c>
      <c r="N374" s="256">
        <f t="shared" si="43"/>
        <v>81.336666666666659</v>
      </c>
      <c r="O374" s="321">
        <v>100</v>
      </c>
      <c r="P374" s="257">
        <f t="shared" si="44"/>
        <v>0.81336666666666657</v>
      </c>
      <c r="Q374" s="280"/>
      <c r="R374" s="371"/>
      <c r="S374" s="254"/>
      <c r="T374" s="253">
        <f t="shared" si="45"/>
        <v>2.9421975000000002</v>
      </c>
      <c r="U374" s="281">
        <f>IF(VLOOKUP($G374,'KALK_grund__GR-_LOS_3'!$B$9:$C$19,1)=$G374,VLOOKUP($G374,'KALK_grund__GR-_LOS_3'!$B$9:$C$19,2),0)</f>
        <v>30</v>
      </c>
      <c r="V374" s="257">
        <f t="shared" si="46"/>
        <v>0.6256666666666667</v>
      </c>
      <c r="W374" s="258">
        <f t="shared" si="47"/>
        <v>9.3849999999999998</v>
      </c>
      <c r="X374" s="271" t="s">
        <v>867</v>
      </c>
      <c r="Y374" s="269"/>
    </row>
    <row r="375" spans="1:25" x14ac:dyDescent="0.2">
      <c r="A375" s="149"/>
      <c r="B375" s="183">
        <v>346</v>
      </c>
      <c r="C375" s="311" t="s">
        <v>668</v>
      </c>
      <c r="D375" s="334" t="s">
        <v>540</v>
      </c>
      <c r="E375" s="326" t="s">
        <v>820</v>
      </c>
      <c r="F375" s="327" t="s">
        <v>272</v>
      </c>
      <c r="G375" s="326" t="s">
        <v>179</v>
      </c>
      <c r="H375" s="328">
        <v>18.8</v>
      </c>
      <c r="I375" s="325" t="s">
        <v>57</v>
      </c>
      <c r="J375" s="325"/>
      <c r="K375" s="325"/>
      <c r="L375" s="335" t="s">
        <v>59</v>
      </c>
      <c r="M375" s="283">
        <f t="shared" si="42"/>
        <v>51.999999999999993</v>
      </c>
      <c r="N375" s="256">
        <f t="shared" si="43"/>
        <v>81.466666666666654</v>
      </c>
      <c r="O375" s="321">
        <v>100</v>
      </c>
      <c r="P375" s="257">
        <f t="shared" si="44"/>
        <v>0.81466666666666654</v>
      </c>
      <c r="Q375" s="280"/>
      <c r="R375" s="371"/>
      <c r="S375" s="254"/>
      <c r="T375" s="253">
        <f t="shared" si="45"/>
        <v>2.9469000000000003</v>
      </c>
      <c r="U375" s="281">
        <f>IF(VLOOKUP($G375,'KALK_grund__GR-_LOS_3'!$B$9:$C$19,1)=$G375,VLOOKUP($G375,'KALK_grund__GR-_LOS_3'!$B$9:$C$19,2),0)</f>
        <v>30</v>
      </c>
      <c r="V375" s="257">
        <f t="shared" si="46"/>
        <v>0.62666666666666671</v>
      </c>
      <c r="W375" s="258">
        <f t="shared" si="47"/>
        <v>9.4</v>
      </c>
      <c r="X375" s="271" t="s">
        <v>867</v>
      </c>
      <c r="Y375" s="269"/>
    </row>
    <row r="376" spans="1:25" x14ac:dyDescent="0.2">
      <c r="A376" s="149"/>
      <c r="B376" s="183">
        <v>347</v>
      </c>
      <c r="C376" s="311" t="s">
        <v>668</v>
      </c>
      <c r="D376" s="334" t="s">
        <v>540</v>
      </c>
      <c r="E376" s="326" t="s">
        <v>821</v>
      </c>
      <c r="F376" s="327" t="s">
        <v>272</v>
      </c>
      <c r="G376" s="326" t="s">
        <v>179</v>
      </c>
      <c r="H376" s="328">
        <v>13.26</v>
      </c>
      <c r="I376" s="325" t="s">
        <v>57</v>
      </c>
      <c r="J376" s="325"/>
      <c r="K376" s="325"/>
      <c r="L376" s="335" t="s">
        <v>59</v>
      </c>
      <c r="M376" s="283">
        <f t="shared" si="42"/>
        <v>51.999999999999993</v>
      </c>
      <c r="N376" s="256">
        <f t="shared" si="43"/>
        <v>57.459999999999987</v>
      </c>
      <c r="O376" s="321">
        <v>100</v>
      </c>
      <c r="P376" s="257">
        <f t="shared" si="44"/>
        <v>0.57459999999999989</v>
      </c>
      <c r="Q376" s="280"/>
      <c r="R376" s="371"/>
      <c r="S376" s="254"/>
      <c r="T376" s="253">
        <f t="shared" si="45"/>
        <v>2.0785049999999998</v>
      </c>
      <c r="U376" s="281">
        <f>IF(VLOOKUP($G376,'KALK_grund__GR-_LOS_3'!$B$9:$C$19,1)=$G376,VLOOKUP($G376,'KALK_grund__GR-_LOS_3'!$B$9:$C$19,2),0)</f>
        <v>30</v>
      </c>
      <c r="V376" s="257">
        <f t="shared" si="46"/>
        <v>0.442</v>
      </c>
      <c r="W376" s="258">
        <f t="shared" si="47"/>
        <v>6.63</v>
      </c>
      <c r="X376" s="271" t="s">
        <v>867</v>
      </c>
      <c r="Y376" s="269"/>
    </row>
    <row r="377" spans="1:25" x14ac:dyDescent="0.2">
      <c r="A377" s="149"/>
      <c r="B377" s="183">
        <v>348</v>
      </c>
      <c r="C377" s="311" t="s">
        <v>668</v>
      </c>
      <c r="D377" s="334" t="s">
        <v>540</v>
      </c>
      <c r="E377" s="326" t="s">
        <v>822</v>
      </c>
      <c r="F377" s="327" t="s">
        <v>272</v>
      </c>
      <c r="G377" s="326" t="s">
        <v>179</v>
      </c>
      <c r="H377" s="328">
        <v>34.03</v>
      </c>
      <c r="I377" s="325" t="s">
        <v>57</v>
      </c>
      <c r="J377" s="325"/>
      <c r="K377" s="325"/>
      <c r="L377" s="335" t="s">
        <v>59</v>
      </c>
      <c r="M377" s="283">
        <f t="shared" si="42"/>
        <v>51.999999999999993</v>
      </c>
      <c r="N377" s="256">
        <f t="shared" si="43"/>
        <v>147.46333333333331</v>
      </c>
      <c r="O377" s="321">
        <v>100</v>
      </c>
      <c r="P377" s="257">
        <f t="shared" si="44"/>
        <v>1.474633333333333</v>
      </c>
      <c r="Q377" s="280"/>
      <c r="R377" s="371"/>
      <c r="S377" s="254"/>
      <c r="T377" s="253">
        <f t="shared" si="45"/>
        <v>5.3342025</v>
      </c>
      <c r="U377" s="281">
        <f>IF(VLOOKUP($G377,'KALK_grund__GR-_LOS_3'!$B$9:$C$19,1)=$G377,VLOOKUP($G377,'KALK_grund__GR-_LOS_3'!$B$9:$C$19,2),0)</f>
        <v>30</v>
      </c>
      <c r="V377" s="257">
        <f t="shared" si="46"/>
        <v>1.1343333333333334</v>
      </c>
      <c r="W377" s="258">
        <f t="shared" si="47"/>
        <v>17.015000000000001</v>
      </c>
      <c r="X377" s="271" t="s">
        <v>867</v>
      </c>
      <c r="Y377" s="269"/>
    </row>
    <row r="378" spans="1:25" x14ac:dyDescent="0.2">
      <c r="A378" s="149"/>
      <c r="B378" s="183">
        <v>349</v>
      </c>
      <c r="C378" s="311" t="s">
        <v>668</v>
      </c>
      <c r="D378" s="334" t="s">
        <v>540</v>
      </c>
      <c r="E378" s="326" t="s">
        <v>823</v>
      </c>
      <c r="F378" s="327" t="s">
        <v>217</v>
      </c>
      <c r="G378" s="326" t="s">
        <v>179</v>
      </c>
      <c r="H378" s="328">
        <v>9.1999999999999993</v>
      </c>
      <c r="I378" s="325" t="s">
        <v>57</v>
      </c>
      <c r="J378" s="325"/>
      <c r="K378" s="325"/>
      <c r="L378" s="335" t="s">
        <v>59</v>
      </c>
      <c r="M378" s="283">
        <f t="shared" si="42"/>
        <v>51.999999999999993</v>
      </c>
      <c r="N378" s="256">
        <f t="shared" si="43"/>
        <v>39.86666666666666</v>
      </c>
      <c r="O378" s="321">
        <v>100</v>
      </c>
      <c r="P378" s="257">
        <f t="shared" si="44"/>
        <v>0.39866666666666661</v>
      </c>
      <c r="Q378" s="280"/>
      <c r="R378" s="371"/>
      <c r="S378" s="254"/>
      <c r="T378" s="253">
        <f t="shared" si="45"/>
        <v>1.4420999999999999</v>
      </c>
      <c r="U378" s="281">
        <f>IF(VLOOKUP($G378,'KALK_grund__GR-_LOS_3'!$B$9:$C$19,1)=$G378,VLOOKUP($G378,'KALK_grund__GR-_LOS_3'!$B$9:$C$19,2),0)</f>
        <v>30</v>
      </c>
      <c r="V378" s="257">
        <f t="shared" si="46"/>
        <v>0.30666666666666664</v>
      </c>
      <c r="W378" s="258">
        <f t="shared" si="47"/>
        <v>4.5999999999999996</v>
      </c>
      <c r="X378" s="271" t="s">
        <v>867</v>
      </c>
      <c r="Y378" s="269"/>
    </row>
    <row r="379" spans="1:25" x14ac:dyDescent="0.2">
      <c r="A379" s="149"/>
      <c r="B379" s="183">
        <v>352</v>
      </c>
      <c r="C379" s="311" t="s">
        <v>668</v>
      </c>
      <c r="D379" s="334" t="s">
        <v>540</v>
      </c>
      <c r="E379" s="326" t="s">
        <v>824</v>
      </c>
      <c r="F379" s="327" t="s">
        <v>272</v>
      </c>
      <c r="G379" s="326" t="s">
        <v>179</v>
      </c>
      <c r="H379" s="328">
        <v>32.74</v>
      </c>
      <c r="I379" s="325" t="s">
        <v>57</v>
      </c>
      <c r="J379" s="325"/>
      <c r="K379" s="325"/>
      <c r="L379" s="335" t="s">
        <v>59</v>
      </c>
      <c r="M379" s="283">
        <f t="shared" si="42"/>
        <v>51.999999999999993</v>
      </c>
      <c r="N379" s="256">
        <f t="shared" si="43"/>
        <v>141.87333333333331</v>
      </c>
      <c r="O379" s="321">
        <v>100</v>
      </c>
      <c r="P379" s="257">
        <f t="shared" si="44"/>
        <v>1.418733333333333</v>
      </c>
      <c r="Q379" s="280"/>
      <c r="R379" s="371"/>
      <c r="S379" s="254"/>
      <c r="T379" s="253">
        <f t="shared" si="45"/>
        <v>5.1319950000000008</v>
      </c>
      <c r="U379" s="281">
        <f>IF(VLOOKUP($G379,'KALK_grund__GR-_LOS_3'!$B$9:$C$19,1)=$G379,VLOOKUP($G379,'KALK_grund__GR-_LOS_3'!$B$9:$C$19,2),0)</f>
        <v>30</v>
      </c>
      <c r="V379" s="257">
        <f t="shared" si="46"/>
        <v>1.0913333333333335</v>
      </c>
      <c r="W379" s="258">
        <f t="shared" si="47"/>
        <v>16.37</v>
      </c>
      <c r="X379" s="271" t="s">
        <v>867</v>
      </c>
      <c r="Y379" s="269"/>
    </row>
    <row r="380" spans="1:25" x14ac:dyDescent="0.2">
      <c r="A380" s="149"/>
      <c r="B380" s="183">
        <v>351</v>
      </c>
      <c r="C380" s="311" t="s">
        <v>668</v>
      </c>
      <c r="D380" s="334" t="s">
        <v>540</v>
      </c>
      <c r="E380" s="326" t="s">
        <v>825</v>
      </c>
      <c r="F380" s="327" t="s">
        <v>272</v>
      </c>
      <c r="G380" s="326" t="s">
        <v>179</v>
      </c>
      <c r="H380" s="328">
        <v>25.09</v>
      </c>
      <c r="I380" s="325" t="s">
        <v>57</v>
      </c>
      <c r="J380" s="325"/>
      <c r="K380" s="325"/>
      <c r="L380" s="335" t="s">
        <v>59</v>
      </c>
      <c r="M380" s="283">
        <f t="shared" si="42"/>
        <v>51.999999999999993</v>
      </c>
      <c r="N380" s="256">
        <f t="shared" si="43"/>
        <v>108.72333333333331</v>
      </c>
      <c r="O380" s="321">
        <v>100</v>
      </c>
      <c r="P380" s="257">
        <f t="shared" si="44"/>
        <v>1.0872333333333331</v>
      </c>
      <c r="Q380" s="280"/>
      <c r="R380" s="371"/>
      <c r="S380" s="254"/>
      <c r="T380" s="253">
        <f t="shared" si="45"/>
        <v>3.9328575000000003</v>
      </c>
      <c r="U380" s="281">
        <f>IF(VLOOKUP($G380,'KALK_grund__GR-_LOS_3'!$B$9:$C$19,1)=$G380,VLOOKUP($G380,'KALK_grund__GR-_LOS_3'!$B$9:$C$19,2),0)</f>
        <v>30</v>
      </c>
      <c r="V380" s="257">
        <f t="shared" si="46"/>
        <v>0.83633333333333337</v>
      </c>
      <c r="W380" s="258">
        <f t="shared" si="47"/>
        <v>12.545</v>
      </c>
      <c r="X380" s="271" t="s">
        <v>867</v>
      </c>
      <c r="Y380" s="269"/>
    </row>
    <row r="381" spans="1:25" x14ac:dyDescent="0.2">
      <c r="A381" s="149"/>
      <c r="B381" s="183">
        <v>352</v>
      </c>
      <c r="C381" s="311" t="s">
        <v>668</v>
      </c>
      <c r="D381" s="334" t="s">
        <v>540</v>
      </c>
      <c r="E381" s="326" t="s">
        <v>826</v>
      </c>
      <c r="F381" s="327" t="s">
        <v>272</v>
      </c>
      <c r="G381" s="326" t="s">
        <v>179</v>
      </c>
      <c r="H381" s="328">
        <v>18.63</v>
      </c>
      <c r="I381" s="325" t="s">
        <v>57</v>
      </c>
      <c r="J381" s="325"/>
      <c r="K381" s="325"/>
      <c r="L381" s="335" t="s">
        <v>59</v>
      </c>
      <c r="M381" s="283">
        <f t="shared" si="42"/>
        <v>51.999999999999993</v>
      </c>
      <c r="N381" s="256">
        <f t="shared" si="43"/>
        <v>80.729999999999976</v>
      </c>
      <c r="O381" s="321">
        <v>100</v>
      </c>
      <c r="P381" s="257">
        <f t="shared" si="44"/>
        <v>0.8072999999999998</v>
      </c>
      <c r="Q381" s="280"/>
      <c r="R381" s="371"/>
      <c r="S381" s="254"/>
      <c r="T381" s="253">
        <f t="shared" si="45"/>
        <v>2.9202525000000001</v>
      </c>
      <c r="U381" s="281">
        <f>IF(VLOOKUP($G381,'KALK_grund__GR-_LOS_3'!$B$9:$C$19,1)=$G381,VLOOKUP($G381,'KALK_grund__GR-_LOS_3'!$B$9:$C$19,2),0)</f>
        <v>30</v>
      </c>
      <c r="V381" s="257">
        <f t="shared" si="46"/>
        <v>0.621</v>
      </c>
      <c r="W381" s="258">
        <f t="shared" si="47"/>
        <v>9.3149999999999995</v>
      </c>
      <c r="X381" s="271" t="s">
        <v>867</v>
      </c>
      <c r="Y381" s="269"/>
    </row>
    <row r="382" spans="1:25" x14ac:dyDescent="0.2">
      <c r="A382" s="149"/>
      <c r="B382" s="183">
        <v>354</v>
      </c>
      <c r="C382" s="311" t="s">
        <v>668</v>
      </c>
      <c r="D382" s="325" t="s">
        <v>515</v>
      </c>
      <c r="E382" s="326" t="s">
        <v>706</v>
      </c>
      <c r="F382" s="327" t="s">
        <v>217</v>
      </c>
      <c r="G382" s="326" t="s">
        <v>179</v>
      </c>
      <c r="H382" s="328">
        <v>52.61</v>
      </c>
      <c r="I382" s="330">
        <v>1</v>
      </c>
      <c r="J382" s="325"/>
      <c r="K382" s="325"/>
      <c r="L382" s="336" t="s">
        <v>59</v>
      </c>
      <c r="M382" s="283">
        <f t="shared" si="42"/>
        <v>51.999999999999993</v>
      </c>
      <c r="N382" s="256">
        <f t="shared" si="43"/>
        <v>227.97666666666666</v>
      </c>
      <c r="O382" s="321">
        <v>100</v>
      </c>
      <c r="P382" s="257">
        <f t="shared" si="44"/>
        <v>2.2797666666666667</v>
      </c>
      <c r="Q382" s="280"/>
      <c r="R382" s="371"/>
      <c r="S382" s="254"/>
      <c r="T382" s="253">
        <f t="shared" si="45"/>
        <v>8.246617500000001</v>
      </c>
      <c r="U382" s="281">
        <f>IF(VLOOKUP($G382,'KALK_grund__GR-_LOS_3'!$B$9:$C$19,1)=$G382,VLOOKUP($G382,'KALK_grund__GR-_LOS_3'!$B$9:$C$19,2),0)</f>
        <v>30</v>
      </c>
      <c r="V382" s="257">
        <f t="shared" si="46"/>
        <v>1.7536666666666667</v>
      </c>
      <c r="W382" s="258">
        <f t="shared" si="47"/>
        <v>26.305</v>
      </c>
      <c r="X382" s="271" t="s">
        <v>867</v>
      </c>
      <c r="Y382" s="269"/>
    </row>
    <row r="383" spans="1:25" x14ac:dyDescent="0.2">
      <c r="A383" s="149"/>
      <c r="B383" s="183">
        <v>355</v>
      </c>
      <c r="C383" s="311" t="s">
        <v>668</v>
      </c>
      <c r="D383" s="325" t="s">
        <v>426</v>
      </c>
      <c r="E383" s="326" t="s">
        <v>707</v>
      </c>
      <c r="F383" s="327" t="s">
        <v>217</v>
      </c>
      <c r="G383" s="326" t="s">
        <v>558</v>
      </c>
      <c r="H383" s="328">
        <v>40.86</v>
      </c>
      <c r="I383" s="330">
        <v>5</v>
      </c>
      <c r="J383" s="325"/>
      <c r="K383" s="325"/>
      <c r="L383" s="336"/>
      <c r="M383" s="283">
        <f t="shared" si="42"/>
        <v>249.99999999999994</v>
      </c>
      <c r="N383" s="256">
        <f t="shared" si="43"/>
        <v>851.24999999999989</v>
      </c>
      <c r="O383" s="321">
        <v>100</v>
      </c>
      <c r="P383" s="257">
        <f t="shared" si="44"/>
        <v>8.5124999999999993</v>
      </c>
      <c r="Q383" s="280"/>
      <c r="R383" s="371"/>
      <c r="S383" s="254"/>
      <c r="T383" s="253">
        <f t="shared" si="45"/>
        <v>6.4048050000000005</v>
      </c>
      <c r="U383" s="281">
        <f>IF(VLOOKUP($G383,'KALK_grund__GR-_LOS_3'!$B$9:$C$19,1)=$G383,VLOOKUP($G383,'KALK_grund__GR-_LOS_3'!$B$9:$C$19,2),0)</f>
        <v>30</v>
      </c>
      <c r="V383" s="257">
        <f t="shared" si="46"/>
        <v>1.3619999999999999</v>
      </c>
      <c r="W383" s="258">
        <f t="shared" si="47"/>
        <v>20.43</v>
      </c>
      <c r="X383" s="271" t="s">
        <v>867</v>
      </c>
      <c r="Y383" s="269"/>
    </row>
    <row r="384" spans="1:25" x14ac:dyDescent="0.2">
      <c r="A384" s="149"/>
      <c r="B384" s="183">
        <v>356</v>
      </c>
      <c r="C384" s="311" t="s">
        <v>668</v>
      </c>
      <c r="D384" s="325" t="s">
        <v>515</v>
      </c>
      <c r="E384" s="326" t="s">
        <v>708</v>
      </c>
      <c r="F384" s="327" t="s">
        <v>217</v>
      </c>
      <c r="G384" s="326" t="s">
        <v>179</v>
      </c>
      <c r="H384" s="328">
        <v>85.92</v>
      </c>
      <c r="I384" s="330">
        <v>1</v>
      </c>
      <c r="J384" s="325"/>
      <c r="K384" s="325"/>
      <c r="L384" s="336" t="s">
        <v>59</v>
      </c>
      <c r="M384" s="283">
        <f t="shared" si="42"/>
        <v>51.999999999999993</v>
      </c>
      <c r="N384" s="256">
        <f t="shared" si="43"/>
        <v>372.31999999999994</v>
      </c>
      <c r="O384" s="321">
        <v>100</v>
      </c>
      <c r="P384" s="257">
        <f t="shared" si="44"/>
        <v>3.7231999999999994</v>
      </c>
      <c r="Q384" s="280"/>
      <c r="R384" s="371"/>
      <c r="S384" s="254"/>
      <c r="T384" s="253">
        <f t="shared" si="45"/>
        <v>13.46796</v>
      </c>
      <c r="U384" s="281">
        <f>IF(VLOOKUP($G384,'KALK_grund__GR-_LOS_3'!$B$9:$C$19,1)=$G384,VLOOKUP($G384,'KALK_grund__GR-_LOS_3'!$B$9:$C$19,2),0)</f>
        <v>30</v>
      </c>
      <c r="V384" s="257">
        <f t="shared" si="46"/>
        <v>2.8639999999999999</v>
      </c>
      <c r="W384" s="258">
        <f t="shared" si="47"/>
        <v>42.96</v>
      </c>
      <c r="X384" s="271" t="s">
        <v>867</v>
      </c>
      <c r="Y384" s="269"/>
    </row>
    <row r="385" spans="1:1020" x14ac:dyDescent="0.2">
      <c r="A385" s="149"/>
      <c r="B385" s="183">
        <v>357</v>
      </c>
      <c r="C385" s="311" t="s">
        <v>668</v>
      </c>
      <c r="D385" s="325" t="s">
        <v>426</v>
      </c>
      <c r="E385" s="326" t="s">
        <v>709</v>
      </c>
      <c r="F385" s="327" t="s">
        <v>217</v>
      </c>
      <c r="G385" s="326" t="s">
        <v>558</v>
      </c>
      <c r="H385" s="328">
        <v>55.42</v>
      </c>
      <c r="I385" s="330">
        <v>5</v>
      </c>
      <c r="J385" s="325"/>
      <c r="K385" s="325"/>
      <c r="L385" s="336"/>
      <c r="M385" s="283">
        <f t="shared" si="42"/>
        <v>249.99999999999994</v>
      </c>
      <c r="N385" s="256">
        <f t="shared" si="43"/>
        <v>1154.5833333333333</v>
      </c>
      <c r="O385" s="321">
        <v>100</v>
      </c>
      <c r="P385" s="257">
        <f t="shared" si="44"/>
        <v>11.545833333333333</v>
      </c>
      <c r="Q385" s="280"/>
      <c r="R385" s="373"/>
      <c r="S385" s="254"/>
      <c r="T385" s="253">
        <f t="shared" si="45"/>
        <v>8.6870850000000015</v>
      </c>
      <c r="U385" s="281">
        <f>IF(VLOOKUP($G385,'KALK_grund__GR-_LOS_3'!$B$9:$C$19,1)=$G385,VLOOKUP($G385,'KALK_grund__GR-_LOS_3'!$B$9:$C$19,2),0)</f>
        <v>30</v>
      </c>
      <c r="V385" s="257">
        <f t="shared" si="46"/>
        <v>1.8473333333333335</v>
      </c>
      <c r="W385" s="258">
        <f t="shared" si="47"/>
        <v>27.71</v>
      </c>
      <c r="X385" s="271" t="s">
        <v>867</v>
      </c>
      <c r="Y385" s="269"/>
    </row>
    <row r="386" spans="1:1020" x14ac:dyDescent="0.2">
      <c r="A386" s="149"/>
      <c r="B386" s="183">
        <v>358</v>
      </c>
      <c r="C386" s="311" t="s">
        <v>668</v>
      </c>
      <c r="D386" s="325" t="s">
        <v>515</v>
      </c>
      <c r="E386" s="326" t="s">
        <v>710</v>
      </c>
      <c r="F386" s="327" t="s">
        <v>217</v>
      </c>
      <c r="G386" s="326" t="s">
        <v>179</v>
      </c>
      <c r="H386" s="328">
        <v>43.5</v>
      </c>
      <c r="I386" s="330">
        <v>1</v>
      </c>
      <c r="J386" s="325"/>
      <c r="K386" s="325"/>
      <c r="L386" s="336" t="s">
        <v>59</v>
      </c>
      <c r="M386" s="283">
        <f t="shared" si="42"/>
        <v>51.999999999999993</v>
      </c>
      <c r="N386" s="256">
        <f t="shared" si="43"/>
        <v>188.49999999999997</v>
      </c>
      <c r="O386" s="321">
        <v>100</v>
      </c>
      <c r="P386" s="257">
        <f t="shared" si="44"/>
        <v>1.8849999999999998</v>
      </c>
      <c r="Q386" s="280"/>
      <c r="R386" s="371"/>
      <c r="S386" s="254"/>
      <c r="T386" s="253">
        <f t="shared" si="45"/>
        <v>6.8186249999999999</v>
      </c>
      <c r="U386" s="281">
        <f>IF(VLOOKUP($G386,'KALK_grund__GR-_LOS_3'!$B$9:$C$19,1)=$G386,VLOOKUP($G386,'KALK_grund__GR-_LOS_3'!$B$9:$C$19,2),0)</f>
        <v>30</v>
      </c>
      <c r="V386" s="257">
        <f t="shared" si="46"/>
        <v>1.45</v>
      </c>
      <c r="W386" s="258">
        <f t="shared" si="47"/>
        <v>21.75</v>
      </c>
      <c r="X386" s="271" t="s">
        <v>867</v>
      </c>
      <c r="Y386" s="269"/>
    </row>
    <row r="387" spans="1:1020" x14ac:dyDescent="0.2">
      <c r="A387" s="149"/>
      <c r="B387" s="183">
        <v>359</v>
      </c>
      <c r="C387" s="311" t="s">
        <v>668</v>
      </c>
      <c r="D387" s="325" t="s">
        <v>851</v>
      </c>
      <c r="E387" s="326" t="s">
        <v>711</v>
      </c>
      <c r="F387" s="327" t="s">
        <v>267</v>
      </c>
      <c r="G387" s="326" t="s">
        <v>172</v>
      </c>
      <c r="H387" s="328">
        <v>3.83</v>
      </c>
      <c r="I387" s="325"/>
      <c r="J387" s="325"/>
      <c r="K387" s="325"/>
      <c r="L387" s="325" t="s">
        <v>57</v>
      </c>
      <c r="M387" s="283">
        <f t="shared" si="42"/>
        <v>1</v>
      </c>
      <c r="N387" s="256">
        <f t="shared" si="43"/>
        <v>0.31916666666666665</v>
      </c>
      <c r="O387" s="321">
        <v>100</v>
      </c>
      <c r="P387" s="257">
        <f t="shared" si="44"/>
        <v>3.1916666666666664E-3</v>
      </c>
      <c r="Q387" s="280"/>
      <c r="R387" s="371"/>
      <c r="S387" s="254"/>
      <c r="T387" s="253">
        <f t="shared" si="45"/>
        <v>0.60035250000000007</v>
      </c>
      <c r="U387" s="281">
        <f>IF(VLOOKUP($G387,'KALK_grund__GR-_LOS_3'!$B$9:$C$19,1)=$G387,VLOOKUP($G387,'KALK_grund__GR-_LOS_3'!$B$9:$C$19,2),0)</f>
        <v>30</v>
      </c>
      <c r="V387" s="257">
        <f t="shared" si="46"/>
        <v>0.12766666666666668</v>
      </c>
      <c r="W387" s="258">
        <f t="shared" si="47"/>
        <v>1.9150000000000003</v>
      </c>
      <c r="X387" s="271" t="s">
        <v>867</v>
      </c>
      <c r="Y387" s="184"/>
    </row>
    <row r="388" spans="1:1020" x14ac:dyDescent="0.2">
      <c r="A388" s="149">
        <v>1</v>
      </c>
      <c r="B388" s="183">
        <v>360</v>
      </c>
      <c r="C388" s="259"/>
      <c r="D388" s="272"/>
      <c r="E388" s="273"/>
      <c r="F388" s="272"/>
      <c r="G388" s="276"/>
      <c r="H388" s="282"/>
      <c r="I388" s="276"/>
      <c r="J388" s="276"/>
      <c r="K388" s="276"/>
      <c r="L388" s="276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7"/>
      <c r="Y388" s="184"/>
    </row>
    <row r="389" spans="1:1020" x14ac:dyDescent="0.2">
      <c r="A389" s="149"/>
      <c r="B389" s="150"/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150"/>
      <c r="P389" s="244"/>
      <c r="Q389" s="244"/>
      <c r="R389" s="186"/>
      <c r="S389" s="247"/>
      <c r="T389" s="248"/>
      <c r="U389" s="248"/>
      <c r="V389" s="244"/>
      <c r="W389" s="248"/>
      <c r="X389" s="187"/>
    </row>
    <row r="390" spans="1:1020" x14ac:dyDescent="0.2">
      <c r="A390" s="149"/>
      <c r="B390" s="150"/>
      <c r="C390" s="241"/>
      <c r="D390" s="241"/>
      <c r="E390" s="241"/>
      <c r="F390" s="241" t="s">
        <v>261</v>
      </c>
      <c r="G390" s="241"/>
      <c r="H390" s="289">
        <f>SUM(H13:H388)</f>
        <v>9161.4109712260743</v>
      </c>
      <c r="I390" s="241"/>
      <c r="J390" s="241"/>
      <c r="K390" s="241"/>
      <c r="L390" s="241"/>
      <c r="M390" s="241"/>
      <c r="N390" s="242">
        <f>SUM(N13:N389)</f>
        <v>66272.006747602209</v>
      </c>
      <c r="O390" s="150" t="s">
        <v>262</v>
      </c>
      <c r="P390" s="245">
        <f>SUM(P13:P388)</f>
        <v>662.720067476022</v>
      </c>
      <c r="Q390" s="244">
        <f>SUM(Q13:Q388)</f>
        <v>769.16666666666652</v>
      </c>
      <c r="R390" s="186" t="s">
        <v>263</v>
      </c>
      <c r="S390" s="249">
        <f>SUM(S13:S388)</f>
        <v>3.8458333333333328</v>
      </c>
      <c r="T390" s="250">
        <f>SUM(T13:T388)</f>
        <v>1416.971559739686</v>
      </c>
      <c r="U390" s="150"/>
      <c r="V390" s="245" t="e">
        <f>SUM(V13:V388)</f>
        <v>#N/A</v>
      </c>
      <c r="W390" s="251" t="e">
        <f>SUM(W13:W388)</f>
        <v>#N/A</v>
      </c>
      <c r="X390" s="187"/>
      <c r="Y390"/>
      <c r="Z390" s="150"/>
      <c r="AMF390" s="151"/>
    </row>
    <row r="391" spans="1:1020" x14ac:dyDescent="0.2">
      <c r="A391" s="149"/>
      <c r="B391" s="150"/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2"/>
      <c r="O391" s="150"/>
      <c r="P391" s="244"/>
      <c r="Q391" s="244"/>
      <c r="R391" s="186"/>
      <c r="S391" s="248"/>
      <c r="T391" s="246"/>
      <c r="U391" s="185"/>
      <c r="V391" s="185"/>
      <c r="W391" s="244"/>
      <c r="X391" s="186"/>
      <c r="Y391"/>
      <c r="Z391" s="150"/>
      <c r="AMF391" s="151"/>
    </row>
    <row r="392" spans="1:1020" ht="21.6" customHeight="1" x14ac:dyDescent="0.2">
      <c r="A392" s="149"/>
      <c r="B392" s="150"/>
      <c r="C392" s="241"/>
      <c r="D392" s="241"/>
      <c r="E392" s="241"/>
      <c r="F392" s="241"/>
      <c r="G392" s="241"/>
      <c r="H392" s="241"/>
      <c r="I392" s="444" t="s">
        <v>264</v>
      </c>
      <c r="J392" s="444"/>
      <c r="K392" s="444"/>
      <c r="L392" s="444"/>
      <c r="M392" s="444"/>
      <c r="N392" s="243">
        <f>N390+Q390</f>
        <v>67041.17341426888</v>
      </c>
      <c r="O392" s="148" t="s">
        <v>265</v>
      </c>
      <c r="P392" s="290">
        <f>P390+S390</f>
        <v>666.5659008093553</v>
      </c>
      <c r="Q392" s="445" t="s">
        <v>266</v>
      </c>
      <c r="R392" s="445"/>
      <c r="S392" s="445"/>
      <c r="T392"/>
      <c r="U392" s="446">
        <f>P392*O7</f>
        <v>10448.420495186645</v>
      </c>
      <c r="V392" s="446"/>
      <c r="W392" s="446"/>
      <c r="X392" s="150"/>
      <c r="Z392" s="150"/>
      <c r="AMF392" s="151"/>
    </row>
    <row r="393" spans="1:1020" x14ac:dyDescent="0.2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</row>
  </sheetData>
  <sheetProtection algorithmName="SHA-512" hashValue="udzIeIEmaf1pJom0dcCIbWu/f+RJdPNOjrEOrpfvcYA5Fv4NVolWMtqoOsja+Y1341hPiVIwfan7IuEYW946sA==" saltValue="qGo377iOeGf+A91RuHJLXw==" spinCount="100000" sheet="1" objects="1" scenarios="1"/>
  <mergeCells count="15">
    <mergeCell ref="B3:C3"/>
    <mergeCell ref="J4:R4"/>
    <mergeCell ref="B5:S5"/>
    <mergeCell ref="U5:V5"/>
    <mergeCell ref="B6:D6"/>
    <mergeCell ref="I6:L6"/>
    <mergeCell ref="B4:H4"/>
    <mergeCell ref="I7:L7"/>
    <mergeCell ref="N10:P10"/>
    <mergeCell ref="Q10:S10"/>
    <mergeCell ref="U10:W10"/>
    <mergeCell ref="I392:M392"/>
    <mergeCell ref="Q392:S392"/>
    <mergeCell ref="U392:W392"/>
    <mergeCell ref="I8:L8"/>
  </mergeCells>
  <phoneticPr fontId="60" type="noConversion"/>
  <conditionalFormatting sqref="D7:D12">
    <cfRule type="cellIs" priority="13" stopIfTrue="1" operator="notEqual">
      <formula>#REF!</formula>
    </cfRule>
  </conditionalFormatting>
  <conditionalFormatting sqref="D388">
    <cfRule type="cellIs" priority="12" stopIfTrue="1" operator="notEqual">
      <formula>#REF!</formula>
    </cfRule>
  </conditionalFormatting>
  <conditionalFormatting sqref="J323:L330">
    <cfRule type="containsText" dxfId="0" priority="1" operator="containsText" text="1">
      <formula>NOT(ISERROR(SEARCH("1",J323)))</formula>
    </cfRule>
  </conditionalFormatting>
  <pageMargins left="0" right="0" top="0.39409448818897608" bottom="0.39409448818897608" header="0" footer="0"/>
  <pageSetup paperSize="9" scale="73" orientation="portrait" verticalDpi="0" r:id="rId1"/>
  <headerFooter>
    <oddHeader>&amp;C&amp;A</oddHeader>
    <oddFooter>&amp;CSeite &amp;P</oddFooter>
  </headerFooter>
  <colBreaks count="1" manualBreakCount="1">
    <brk id="16" max="1048575" man="1"/>
  </colBreaks>
  <ignoredErrors>
    <ignoredError sqref="L368:L386 L353:L361 L325:L346 L323:L324 L285:L289 L247:L265 L214:L244 L178:L183 L160:L165 L175:L177 L127:L150 L115:L126 L112:L114 L81:L108 L55:L73 L167:L174 L267:L274 L51:L52 L185:L2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Auftraggeber</vt:lpstr>
      <vt:lpstr>Wichtige Hinweise Kalkulation</vt:lpstr>
      <vt:lpstr>Max.Leistungskennzahlen</vt:lpstr>
      <vt:lpstr>Objektübersicht</vt:lpstr>
      <vt:lpstr>SVS_Unterhaltsreinigung</vt:lpstr>
      <vt:lpstr>SVS_Abrufreinigung</vt:lpstr>
      <vt:lpstr>SVS_Grundreinigung</vt:lpstr>
      <vt:lpstr>KALK_grund__GR-_LOS_3</vt:lpstr>
      <vt:lpstr>Berechnung_Rathaus_Marktplatz</vt:lpstr>
      <vt:lpstr>Berechnung_I-Punkt-Rathaus</vt:lpstr>
      <vt:lpstr>Berechnung_Verw.St._Cannstetter</vt:lpstr>
      <vt:lpstr>Berechnung_Verw.St._Hintere-Str</vt:lpstr>
      <vt:lpstr>Berechnung_Verw.St._Wohncyty</vt:lpstr>
      <vt:lpstr>Berechnung_Stadtmarketing</vt:lpstr>
      <vt:lpstr>Berechnung_Stadtmuseum</vt:lpstr>
      <vt:lpstr>Berechnung_Verw.St._Cannstetter!Druckbereich</vt:lpstr>
      <vt:lpstr>Max.Leistungskennzahlen!Druckbereich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Höfflin</dc:creator>
  <cp:lastModifiedBy>Siegfried Höfflin</cp:lastModifiedBy>
  <cp:revision>2</cp:revision>
  <cp:lastPrinted>2024-03-30T13:05:57Z</cp:lastPrinted>
  <dcterms:created xsi:type="dcterms:W3CDTF">2023-02-14T12:26:27Z</dcterms:created>
  <dcterms:modified xsi:type="dcterms:W3CDTF">2024-04-26T10:31:06Z</dcterms:modified>
</cp:coreProperties>
</file>