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W:\270_SektVO_OffVerf_KWL_MWL+TWL_G.-Schumann-Str\4_Angebotsphase\4.2_Bieterinformation\"/>
    </mc:Choice>
  </mc:AlternateContent>
  <xr:revisionPtr revIDLastSave="0" documentId="13_ncr:1_{FC262E9F-47D3-4E08-AC83-3B65650F01AF}" xr6:coauthVersionLast="47" xr6:coauthVersionMax="47" xr10:uidLastSave="{00000000-0000-0000-0000-000000000000}"/>
  <workbookProtection workbookAlgorithmName="SHA-512" workbookHashValue="CIOLKptGDq5w9ncYVYiMpkaAEYR0Yab+YSQHpsN/uxuQNmMSfEm63BiXRxv1xnTNiKX0IipUaTjGk9a5pub01Q==" workbookSaltValue="CvaFaCZ9XA5mLpU0plzCzw==" workbookSpinCount="100000" lockStructure="1"/>
  <bookViews>
    <workbookView xWindow="14400" yWindow="0" windowWidth="14400" windowHeight="15750" tabRatio="296" xr2:uid="{00000000-000D-0000-FFFF-FFFF00000000}"/>
  </bookViews>
  <sheets>
    <sheet name="Honorardatenblatt" sheetId="1" r:id="rId1"/>
  </sheets>
  <definedNames>
    <definedName name="_xlnm.Print_Area" localSheetId="0">Honorardatenblatt!$A$1:$F$89</definedName>
    <definedName name="_xlnm.Print_Titles" localSheetId="0">Honorardatenblatt!$1:$7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1" l="1"/>
  <c r="F44" i="1"/>
  <c r="F43" i="1"/>
  <c r="F42" i="1"/>
  <c r="F47" i="1" l="1"/>
  <c r="F68" i="1"/>
  <c r="F66" i="1"/>
  <c r="F59" i="1"/>
  <c r="F58" i="1"/>
  <c r="F49" i="1"/>
  <c r="F52" i="1"/>
  <c r="F56" i="1"/>
  <c r="F46" i="1"/>
  <c r="F45" i="1"/>
  <c r="F41" i="1"/>
  <c r="F40" i="1"/>
  <c r="F39" i="1"/>
  <c r="F38" i="1"/>
  <c r="F37" i="1"/>
  <c r="F36" i="1"/>
  <c r="F34" i="1"/>
  <c r="F69" i="1"/>
  <c r="F71" i="1"/>
  <c r="F70" i="1"/>
  <c r="F65" i="1"/>
  <c r="F64" i="1"/>
  <c r="F63" i="1"/>
  <c r="F62" i="1"/>
  <c r="F61" i="1"/>
  <c r="F60" i="1"/>
  <c r="F55" i="1"/>
  <c r="F54" i="1"/>
  <c r="F53" i="1"/>
  <c r="F51" i="1"/>
  <c r="F50" i="1"/>
  <c r="F48" i="1"/>
  <c r="D18" i="1"/>
  <c r="D28" i="1"/>
  <c r="F28" i="1" s="1"/>
  <c r="D29" i="1"/>
  <c r="F29" i="1" s="1"/>
  <c r="D27" i="1"/>
  <c r="F27" i="1" s="1"/>
  <c r="D26" i="1"/>
  <c r="F26" i="1" s="1"/>
  <c r="D25" i="1"/>
  <c r="F25" i="1" s="1"/>
  <c r="D24" i="1"/>
  <c r="F24" i="1" s="1"/>
  <c r="D12" i="1"/>
  <c r="D13" i="1"/>
  <c r="D14" i="1"/>
  <c r="D15" i="1"/>
  <c r="D16" i="1"/>
  <c r="D17" i="1"/>
  <c r="D19" i="1"/>
  <c r="E74" i="1" l="1"/>
  <c r="F30" i="1"/>
  <c r="D30" i="1"/>
  <c r="F82" i="1" l="1"/>
  <c r="F19" i="1"/>
  <c r="F18" i="1"/>
  <c r="F13" i="1" l="1"/>
  <c r="F17" i="1"/>
  <c r="F15" i="1"/>
  <c r="F16" i="1"/>
  <c r="F12" i="1" l="1"/>
  <c r="D20" i="1"/>
  <c r="F14" i="1"/>
  <c r="F20" i="1" l="1"/>
  <c r="F81" i="1" s="1"/>
  <c r="F83" i="1" l="1"/>
  <c r="F84" i="1" s="1"/>
  <c r="F85" i="1" s="1"/>
  <c r="F86" i="1" l="1"/>
  <c r="F87" i="1" s="1"/>
</calcChain>
</file>

<file path=xl/sharedStrings.xml><?xml version="1.0" encoding="utf-8"?>
<sst xmlns="http://schemas.openxmlformats.org/spreadsheetml/2006/main" count="181" uniqueCount="144">
  <si>
    <t>Leistungsbild</t>
  </si>
  <si>
    <t>Achtung:   Die hellblau hinterlegten Felder sind zwingend auszufüllen!</t>
  </si>
  <si>
    <t>Umsatzsteuer</t>
  </si>
  <si>
    <t>Netto</t>
  </si>
  <si>
    <t>Brutto</t>
  </si>
  <si>
    <t xml:space="preserve">Gesamthonorar inkl. Nebenkosten </t>
  </si>
  <si>
    <t>lfd. Nr.</t>
  </si>
  <si>
    <t>Nebenkosten</t>
  </si>
  <si>
    <t>Angabe Prozentwert:</t>
  </si>
  <si>
    <t>A.</t>
  </si>
  <si>
    <t>B.</t>
  </si>
  <si>
    <t>C.</t>
  </si>
  <si>
    <t>Stundensatz für:</t>
  </si>
  <si>
    <t xml:space="preserve">den Auftragnehmer (Geschäftsführung / Gesamtprojektleitung) </t>
  </si>
  <si>
    <t>Stundensatz in Euro netto:</t>
  </si>
  <si>
    <t>D.</t>
  </si>
  <si>
    <t>Anmerkungen / Unterschrift Angebot</t>
  </si>
  <si>
    <t>den Mitarbeiter / Dipl.Ing.  (Architekten / Ingenieure)</t>
  </si>
  <si>
    <t xml:space="preserve">Zusammenfassung </t>
  </si>
  <si>
    <t>Technische Zeichner und sonstige Mitarbeiter</t>
  </si>
  <si>
    <t>Honorarerstangebot des Büros  (Angabe Name+Adresse):</t>
  </si>
  <si>
    <t>Menge/ Einheit</t>
  </si>
  <si>
    <t>Gesamtpreis</t>
  </si>
  <si>
    <t>1,0 psch</t>
  </si>
  <si>
    <t>davon Leistungsphase 5   (15 %)</t>
  </si>
  <si>
    <t>davon Leistungsphase 1   (  2 %)</t>
  </si>
  <si>
    <t>davon Leistungsphase 3   (25 %)</t>
  </si>
  <si>
    <t>E.</t>
  </si>
  <si>
    <t>davon Leistungsphase 2   (20 %)</t>
  </si>
  <si>
    <t>davon Leistungsphase 4   (  5 %)</t>
  </si>
  <si>
    <t>davon Leistungsphase 6   (13 %)</t>
  </si>
  <si>
    <t>davon Leistungsphase 8   ( 15 %)</t>
  </si>
  <si>
    <t xml:space="preserve">Summe Honorar Besondere Leistungen OPL IBW </t>
  </si>
  <si>
    <t>D.1.</t>
  </si>
  <si>
    <t>D.2.</t>
  </si>
  <si>
    <t>Gesamthonorar OPL IBW Grundleistungen</t>
  </si>
  <si>
    <t>Gesamthonorar OPL IBW Besondere Leistungen</t>
  </si>
  <si>
    <t>Begleitung der Baugrunduntersuchung</t>
  </si>
  <si>
    <t>Begleitung der Bohrkernentnahmen für die Materialuntersuchung (Großprofile)</t>
  </si>
  <si>
    <t>A.1.</t>
  </si>
  <si>
    <t>A.2.</t>
  </si>
  <si>
    <t>davon Leistungsphase 7   (  0 %)</t>
  </si>
  <si>
    <t xml:space="preserve">Summe Grundleistungen  LPH 1 - 8 (95 %)        </t>
  </si>
  <si>
    <t>Basis-Honorar</t>
  </si>
  <si>
    <t>Faktor</t>
  </si>
  <si>
    <t>Honorarsumme</t>
  </si>
  <si>
    <t>Honorar Grundleistungen Rehabilitation Anlagen zur Trinkwasserversorgung</t>
  </si>
  <si>
    <t>Einheitspreis</t>
  </si>
  <si>
    <t>Grundleistungen zur OPL IBW gemäß Leistungsbeschreibung</t>
  </si>
  <si>
    <r>
      <t>Honorar Grundleistungen</t>
    </r>
    <r>
      <rPr>
        <sz val="10"/>
        <rFont val="Arial"/>
        <family val="2"/>
      </rPr>
      <t xml:space="preserve">
</t>
    </r>
    <r>
      <rPr>
        <sz val="8"/>
        <rFont val="Arial"/>
        <family val="2"/>
      </rPr>
      <t>(Basishonorarsatz, HZ III, anrechenbare Kosten: 4.450.000 € netto)</t>
    </r>
  </si>
  <si>
    <r>
      <t>Honorar Grundleistungen</t>
    </r>
    <r>
      <rPr>
        <sz val="10"/>
        <rFont val="Arial"/>
        <family val="2"/>
      </rPr>
      <t xml:space="preserve">
</t>
    </r>
    <r>
      <rPr>
        <sz val="8"/>
        <rFont val="Arial"/>
        <family val="2"/>
      </rPr>
      <t>(Basishonorarsatz, HZ II, anrechenbare Kosten: 2.060.000 € netto)</t>
    </r>
  </si>
  <si>
    <t>Besondere Leistungen zur OPL IBW gemäß Leistungsbeschreibung</t>
  </si>
  <si>
    <t>B.1.</t>
  </si>
  <si>
    <t>Besondere Leistungen zur Leistungsphase 2</t>
  </si>
  <si>
    <t>Hydraulischer Sanierungsbedarf im Untersuchungsgebiet</t>
  </si>
  <si>
    <t>B.2.</t>
  </si>
  <si>
    <t>Besondere Leistungen zu den Leistungsphasen 3 und 4</t>
  </si>
  <si>
    <t>Durchführung und Protokollierung einer Ortsbesichtigung</t>
  </si>
  <si>
    <t>Abfrage der TÖB und Erarbeitung von koordinierten Leitungsplänen/Konfliktplänen mit Darstellung der Konflikte zwischen dem Leitungsbestand der LWW und den geplanten Anlagen der Projektbeteiligten unter Beachtung der Mindestabstände zu den Anlagen der LWW. Ermittlung von Folgemaßnahmen und deren Kosten.</t>
  </si>
  <si>
    <t>Erstellung eines Regelungsverzeichnisses und der zugehörenden Regelungspläne.</t>
  </si>
  <si>
    <t>Trassenplanung für die Anlagen der LWW insbesondere unter Beachtung der Straßen- und Gleisplanung sowie weiterer Planungen von Dritten (Netz Leipzig, Kabelnetzbetreiber usw.).</t>
  </si>
  <si>
    <t xml:space="preserve">Statische Berechnung Altkanal, Ansatz: 5 Querschnitte </t>
  </si>
  <si>
    <t>(i.d.R. Großprofil relevant; mind. 2 Stk; Anzahl in Abhängigkeit von Kanallänge, Komplexität und Profilen/Nenndurchmessern)</t>
  </si>
  <si>
    <t>Statische Vordimensionierung z.B. GFK-Rohr, Ansatz 2 Querschnitte</t>
  </si>
  <si>
    <t xml:space="preserve">Ausarbeitung SiGe-Plan </t>
  </si>
  <si>
    <t>Vor- und Nachbereitung (einschließlich interner Protokollierung) regelmäßiger interner (Planer, LWW, Projektsteuerung BSL) Projektbesprechungen im Abstand von ca. 3 Wochen (Präsenztermine oder Teilnahme an Videobesprechungen), Vergütung als Pauschale je Termin, vorläufiger Ansatz 10 Termine.</t>
  </si>
  <si>
    <t>B.3.</t>
  </si>
  <si>
    <t>Besondere Leistungen zur Leistungsphase 5</t>
  </si>
  <si>
    <t>Ergänzende Zuordnung einschließlich der zeichnerischen Darstellung (farbige Darstellung im gesonderten Lageplan) von Leistungen/Kosten für Bauteile/Bauabschnitte unter der Maßgabe einer Kostenteilung in „Sonstige Maßnahmen“ (100 %-ige Kostenübernahme LWW) und „Folgemaßnahmen“ (prozentuale Kostenteilung der Vertragspartner auf der Grundlage von vertraglichen Vereinbarungen (Bearbeitung der Verträge durch LWW))</t>
  </si>
  <si>
    <t>Vor- und Nachbereitung (einschließlich Protokollierung) regelmäßiger interner (Planer, LWW, Projektsteuerung BSL) Projektbesprechungen im Abstand von ca. 3 Wochen (Präsenztermine oder Teilnahme an Videobesprechungen), Vergütung als Pauschale je Termin, vorläufiger Ansatz: 10 Termine</t>
  </si>
  <si>
    <t>Für die Erläuterung der Ergebnisse in der Lph. 5 und der Lph. 6 ist jeweils ein vollständiges Leseexemplar spätestens 2 Wochen vor dem vertraglich vereinbarten Ende der Projektbearbeitung zweifach in Papier (an PV/PS) und im PDF-Format vorzulegen</t>
  </si>
  <si>
    <t>B.4.</t>
  </si>
  <si>
    <t>Besondere Leistungen zur Leistungsphase 6</t>
  </si>
  <si>
    <t xml:space="preserve">Abweichend vom Ingenieurleitfaden der LWW wird eine Anpassung der Vergabeunterlagen je Teilabschnitt an die Anforderungen der Vergabestelle der LVB oder des MTA erforderlich (gemeinsame Ausschreibung LVB und LWW mit Vergabe an einen Auftragnehmer unter Federführung LVB oder MTA). Dazu ist u. a. das zuerst für den Leistungsteil LWW auf Basis des MLV erarbeiteten Leistungsverzeichnisses (LV) nachträglich an die Struktur des Gesamt-LV der LVB oder des MTA anzupassen. Zeithonorar auf Nachweis. Vorläufiger Ansatz: 30 h </t>
  </si>
  <si>
    <t>optional Mitwirkung bei der Vergabe auf gesonderte Anforderung der LWW zur Prüfung und Wertung von Bieterangaben oder Nebenangeboten auf Nachweis. Vorläufiger Ansatz: 15 h (5 h je Abschnitt)</t>
  </si>
  <si>
    <t>optional Teilnahme am Aufklärungs-/Verhandlungsgespräch inkl. Vorbereitung (im Rahmen der Vergabe der Bauleistungen) als EP je Termin. Ansatz: 3 Termine</t>
  </si>
  <si>
    <t>Stundensätze</t>
  </si>
  <si>
    <t>C.1.</t>
  </si>
  <si>
    <t>C.2.</t>
  </si>
  <si>
    <t>C.3.</t>
  </si>
  <si>
    <t>D.4.</t>
  </si>
  <si>
    <t>D.5.</t>
  </si>
  <si>
    <t>D.6.</t>
  </si>
  <si>
    <t>D.7.</t>
  </si>
  <si>
    <t>D.8.</t>
  </si>
  <si>
    <r>
      <rPr>
        <u/>
        <sz val="10"/>
        <rFont val="Arial"/>
        <family val="2"/>
      </rPr>
      <t>Grundlagen Honorarerstangebot:</t>
    </r>
    <r>
      <rPr>
        <sz val="10"/>
        <rFont val="Arial"/>
        <family val="2"/>
      </rPr>
      <t xml:space="preserve"> 
siehe Vertragsentwurf, Leistungsbeschreibung, Projektbeschreibung des AG, evtl. Bieterinformationen</t>
    </r>
  </si>
  <si>
    <t>B.1.1.</t>
  </si>
  <si>
    <t>B.2.1.</t>
  </si>
  <si>
    <t>B.2.2.</t>
  </si>
  <si>
    <t>B.2.3.</t>
  </si>
  <si>
    <t>B.2.4.</t>
  </si>
  <si>
    <t>B.2.5.</t>
  </si>
  <si>
    <t>B.2.6.</t>
  </si>
  <si>
    <t>B.2.7.</t>
  </si>
  <si>
    <t>B.2.8.</t>
  </si>
  <si>
    <t>B.2.9.</t>
  </si>
  <si>
    <t>B.2.10.</t>
  </si>
  <si>
    <t>B.2.11.</t>
  </si>
  <si>
    <t>B.2.12.</t>
  </si>
  <si>
    <t>B.2.13.</t>
  </si>
  <si>
    <t>B.2.14.</t>
  </si>
  <si>
    <t>B.2.15.</t>
  </si>
  <si>
    <t>B.2.16.</t>
  </si>
  <si>
    <t>B.2.17.</t>
  </si>
  <si>
    <t>B.2.18.</t>
  </si>
  <si>
    <t>B.3.1.</t>
  </si>
  <si>
    <t>B.3.2.</t>
  </si>
  <si>
    <t>B.3.3.</t>
  </si>
  <si>
    <t>B.3.4.</t>
  </si>
  <si>
    <t>B.3.5.</t>
  </si>
  <si>
    <t>B.3.6.</t>
  </si>
  <si>
    <t>B.3.7.</t>
  </si>
  <si>
    <t>B.3.8.</t>
  </si>
  <si>
    <t>B.3.9.</t>
  </si>
  <si>
    <t>B.4.1.</t>
  </si>
  <si>
    <t>B.4.2.</t>
  </si>
  <si>
    <t>B.4.3.</t>
  </si>
  <si>
    <t>B.4.4.</t>
  </si>
  <si>
    <t>Gesamthonorar ohne Nebenkosten (A.-B.)</t>
  </si>
  <si>
    <t xml:space="preserve">Summe Grundleistungen  LPH 3 - 8 (73 %)        </t>
  </si>
  <si>
    <t>Für die Erläuterung der Ergebnisse in der LP 3 und 4 ist ein Leseexemplar spätestens 2 Wochen vor dem vertraglich vereinbarten Ende der Projektbearbeitung wie folgt vorzulegen
- in pdf-Format
- 2-fach in Papierfertigung (an PS/PV).</t>
  </si>
  <si>
    <t>Vor- und Nachbereitung (einschließlich interner Protokollierung) sowie Teilnahme von/an Koordinierungsberatungen für Leistungen zusätzlich zu den Grundleistungen für
- Leitungskoordinierung
- Koordinierung von Bauzeiten/Bauflächen durch Projektkoordinator (gemeinsamer PK Stadt/LVB/LWW)
- Koordinierung SiGeKo (gemeinsamer SIGEKO Stadt/LVB/LWW) 
- Koordinierung von Verkehrsplanungen (gemeinsamer Verkehrsplaner Stadt/LVB/LWW)
- mit einem Zeitansatz von 100 h (vergütet wird die Präsenzzeit vor Ort bzw. die Dauer der Teilnahme an Videokonferenzen).</t>
  </si>
  <si>
    <t>Aufstellung einer Liste für den Bereich Markt der LWW über die Notwendigkeit einer Ortsbegehung von Grundstücken bzw. Gebäuden nach Auswertung von Bestandsplänen und TV-Untersuchungen, Liste mit Darstellung Haus-Nr., Anschlussart (TW/AW/DFR), Begründung der Notwendigkeit
- optional Teilnahme an der Begehung mit den MA des Bereiches Markt bei ausgewählten Hausanschlüssen auf Anforderung des Bereiches Markt, Kalkulationsgrundlage 50 Grundstücke mit einem Zeitansatz von je 1,5 h, Begehung an bis zu 10 Ortsterminen (vergütet wird die Präsenzzeit vor Ort).</t>
  </si>
  <si>
    <t>Statische Vordimensionierung geeignetes geschlossenes Sanierungsverfahren z.B. Schlauchrelining oder Langrohreinzug o.ä., Ansatz 4 Querschnitte
- (im Rahmen LP 3+4 in Abhängigkeit der Vorzugsvariante</t>
  </si>
  <si>
    <t>Standsicherheitsbewertung des vorhandenen Mischwassersammlers nach ATV-DVWK-A 127 und DWA-A 143-2 mit statischer Berechnung des bestehenden Altkanales.
- Grundlage bilden des Weiteren die ermittelten Materialparameter und das Baugrundgutachten.</t>
  </si>
  <si>
    <t>Vor- und Nachbereitung (einschließlich interner Protokollierung) sowie Teilnahme von/an Koordinierungsberatungen für Leistungen zusätzlich zu den Grundleistungen für
- Leitungskoordinierung
- Koordinierung von Bauzeiten-abläufen/Bauflächen durch Projektkoordinator (gemeinsamer PK LVB/LASuV/LWW)
- Koordinierung SiGeKo (gemeinsamer SiGeKo LVB/LASuV/LWW) 
- Koordinierung von Verkehrsplanungen (gemeinsamer Verkehrsplaner LVB/LASuV/LWW)
mit einem Zeitansatz vergütet (vergütet wird die Präsenzzeit vor Ort bzw. die Dauer der Teilnahme an Videokonferenzen)
- vorläufiger Ansatz: 50 h</t>
  </si>
  <si>
    <t>optional Weiterführung von Ortsbegehungen auf Grundlage der in Lph. 4 erstellten Liste für den Bereich Markt der LWW bei Notwendigkeit der Ortsbegehungen von Grundstücken bzw. Gebäuden nach Auswertung von Bestandsplänen und TV-Untersuchungen (Liste enthält Darstellung Haus-Nr., Anschlussart (TW/AW/DFR), Begründung der Notwendigkeit), Teilnahme an der Begehung mit den MA des Bereiches Markt bei ausgewählten Hausanschlüssen auf Anforderung des Bereiches Markt, Kalkulationsgrundlage: 25 Grundstücke mit einem Zeitansatz von je 1,5 h, Begehung an bis zu 5 Ortsterminen (vergütet wird die Präsenzzeit vor Ort) 
- vorläufigvorläufiger Ansatz: 37,5 h</t>
  </si>
  <si>
    <t>optional Erstellung von Aufgabenstellungen (AST) für besondere Vermessungsleistungen, wie 3-D-Vermessung/Scan von Abwasseranlagen bzw. für Suchschachtungen o.ä. Leistungen, Erstellung 2 AST
- vorläufiger Ansatz: 10 h</t>
  </si>
  <si>
    <t>optional Erarbeitung einer PowerPoint-Präsentation zur Vorstellung der Lph. 5+6 für Bürgerinformationsveranstaltung/Stadtverwaltung, Präsentation für jeweils einen Planungsabschnitt, Vergütung je PP 
- Ansatz: 2 Präsentationen</t>
  </si>
  <si>
    <t>optional Vorstellung und Präsentation der Ergebnisse der Lph. 5+6 für Bürgerinformationsveranstaltung/Stadtverwaltung inkl. Vor- und Nachbereitung der Termine (Präsenztermine oder Teilnahme an Videobesprechungen)
- Ansatz: 2 Termine</t>
  </si>
  <si>
    <t>Honorar Grundleistungen Sanierung Mischwasserleitung</t>
  </si>
  <si>
    <t>B.5.</t>
  </si>
  <si>
    <t xml:space="preserve">Besondere Leistungen zur Leistungsphase 8 </t>
  </si>
  <si>
    <t>B.5.1.</t>
  </si>
  <si>
    <t>Bauoberleitung (BOL) und örtlichen Bauüberwachung (öBÜ) 
Pauschale je Kalenderwoche</t>
  </si>
  <si>
    <t>B.6.</t>
  </si>
  <si>
    <t>Zulage für die Aufstellung von getrennten Vergabeunterlagen je nach Anzahl noch festzulegender Bauabschnitte.
Vergütung als Pauschale je Abschnitt</t>
  </si>
  <si>
    <t>I-41b Sanierung MWL Georg-Schumann-Straße zw. Kirschbergstr. und Am Viadukt in Leipzig (VN 25-025-001)</t>
  </si>
  <si>
    <t>Optional Erstellung einer Kostenberechnung nach DIN 276-1 3. Ebene zwecks Beantragung von Fördermitteln.</t>
  </si>
  <si>
    <t>Aufstellung von Aufgabenstellungen für:
- Vermessungsleistungen, die sich aufgrund der Konflikt-/Trassenplanungen ergeben (Schwerpunkt Vermessung von Schächten)</t>
  </si>
  <si>
    <t xml:space="preserve">Aufstellung von Aufgabenstellungen für:
- 3D-Vermessung (Laserscann) Mischwasserkanal in festzulegenden Abschnitten </t>
  </si>
  <si>
    <t xml:space="preserve">Aufstellung von Aufgabenstellungen für:
- Ergänzende Baugrunduntersuchungen die zusätzlich zu den vorliegenden Gutachten des MTA (Straßenbau) für den Rohrleitungsbau erforderlich werden
</t>
  </si>
  <si>
    <t xml:space="preserve">Aufstellung von Aufgabenstellungen für:
- Erforderliche Maßnahmen der Verkehrslenkung/-führung die zusätzlich zu den Verkehrsplanungen des MTA/der LVB unter besonderer Berücksichtigung der Belange der LWW erforderlich werden </t>
  </si>
  <si>
    <r>
      <t>Honorardatenblatt</t>
    </r>
    <r>
      <rPr>
        <b/>
        <sz val="8"/>
        <rFont val="Arial"/>
        <family val="2"/>
      </rPr>
      <t xml:space="preserve">
</t>
    </r>
    <r>
      <rPr>
        <sz val="8"/>
        <rFont val="Arial"/>
        <family val="2"/>
      </rPr>
      <t>(Stand 05.03.2025)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</si>
</sst>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quot;€&quot;"/>
    <numFmt numFmtId="165" formatCode="#,##0.00\ &quot;€ / Std.&quot;"/>
    <numFmt numFmtId="166" formatCode="#0\ &quot;Stk.&quot;"/>
    <numFmt numFmtId="167" formatCode="#0\ &quot;KW&quot;"/>
    <numFmt numFmtId="169" formatCode="#0\ &quot;h&quot;"/>
    <numFmt numFmtId="171" formatCode="#,##0.00\ &quot;€ / h&quot;"/>
    <numFmt numFmtId="172" formatCode="#0.0\ &quot;h&quot;"/>
  </numFmts>
  <fonts count="14" x14ac:knownFonts="1">
    <font>
      <sz val="10"/>
      <name val="Arial"/>
    </font>
    <font>
      <sz val="10"/>
      <name val="Arial"/>
      <family val="2"/>
    </font>
    <font>
      <b/>
      <sz val="10"/>
      <name val="Arial"/>
      <family val="2"/>
    </font>
    <font>
      <b/>
      <sz val="11"/>
      <name val="Arial"/>
      <family val="2"/>
    </font>
    <font>
      <sz val="11"/>
      <name val="Arial"/>
      <family val="2"/>
    </font>
    <font>
      <sz val="10"/>
      <name val="Arial"/>
      <family val="2"/>
    </font>
    <font>
      <u/>
      <sz val="10"/>
      <name val="Arial"/>
      <family val="2"/>
    </font>
    <font>
      <b/>
      <sz val="12"/>
      <name val="Arial"/>
      <family val="2"/>
    </font>
    <font>
      <b/>
      <sz val="14"/>
      <name val="Arial"/>
      <family val="2"/>
    </font>
    <font>
      <sz val="14"/>
      <name val="Arial"/>
      <family val="2"/>
    </font>
    <font>
      <sz val="10"/>
      <name val="Arial"/>
      <family val="2"/>
    </font>
    <font>
      <sz val="8"/>
      <name val="Arial"/>
      <family val="2"/>
    </font>
    <font>
      <b/>
      <sz val="8"/>
      <name val="Arial"/>
      <family val="2"/>
    </font>
    <font>
      <b/>
      <sz val="10"/>
      <color theme="1"/>
      <name val="Arial"/>
      <family val="2"/>
    </font>
  </fonts>
  <fills count="5">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9" fontId="10" fillId="0" borderId="0" applyFont="0" applyFill="0" applyBorder="0" applyAlignment="0" applyProtection="0"/>
  </cellStyleXfs>
  <cellXfs count="141">
    <xf numFmtId="0" fontId="0" fillId="0" borderId="0" xfId="0"/>
    <xf numFmtId="164" fontId="1" fillId="0" borderId="21" xfId="0" applyNumberFormat="1" applyFont="1" applyBorder="1" applyAlignment="1">
      <alignment vertical="center"/>
    </xf>
    <xf numFmtId="164" fontId="2" fillId="0" borderId="23" xfId="0" applyNumberFormat="1" applyFont="1" applyBorder="1" applyAlignment="1">
      <alignment vertical="center"/>
    </xf>
    <xf numFmtId="164" fontId="1" fillId="0" borderId="1" xfId="0" applyNumberFormat="1" applyFont="1" applyBorder="1" applyAlignment="1">
      <alignment vertical="center"/>
    </xf>
    <xf numFmtId="0" fontId="2" fillId="0" borderId="0" xfId="0" applyFont="1" applyAlignment="1">
      <alignment horizontal="center"/>
    </xf>
    <xf numFmtId="0" fontId="1" fillId="0" borderId="0" xfId="0" applyFont="1" applyAlignment="1">
      <alignment vertical="center"/>
    </xf>
    <xf numFmtId="0" fontId="9" fillId="0" borderId="0" xfId="0" applyFont="1"/>
    <xf numFmtId="0" fontId="4" fillId="0" borderId="0" xfId="0" applyFont="1" applyAlignment="1">
      <alignment vertical="top"/>
    </xf>
    <xf numFmtId="0" fontId="6" fillId="0" borderId="0" xfId="0" applyFont="1" applyAlignment="1">
      <alignment vertical="top"/>
    </xf>
    <xf numFmtId="49" fontId="2"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xf>
    <xf numFmtId="0" fontId="1" fillId="0" borderId="0" xfId="0" applyFont="1"/>
    <xf numFmtId="4" fontId="2" fillId="0" borderId="21" xfId="0" applyNumberFormat="1" applyFont="1" applyBorder="1" applyAlignment="1">
      <alignment horizontal="center" vertical="center"/>
    </xf>
    <xf numFmtId="0" fontId="5" fillId="0" borderId="0" xfId="0" applyFont="1"/>
    <xf numFmtId="164" fontId="1" fillId="0" borderId="13" xfId="0" applyNumberFormat="1" applyFont="1" applyBorder="1" applyAlignment="1">
      <alignment vertical="center"/>
    </xf>
    <xf numFmtId="4" fontId="1" fillId="3" borderId="21" xfId="0" applyNumberFormat="1" applyFont="1" applyFill="1" applyBorder="1" applyAlignment="1" applyProtection="1">
      <alignment horizontal="center" vertical="center"/>
      <protection locked="0"/>
    </xf>
    <xf numFmtId="164" fontId="1" fillId="0" borderId="22" xfId="0" applyNumberFormat="1" applyFont="1" applyBorder="1" applyAlignment="1">
      <alignment vertical="center"/>
    </xf>
    <xf numFmtId="0" fontId="2" fillId="0" borderId="0" xfId="0" applyFont="1" applyAlignment="1">
      <alignment vertical="center"/>
    </xf>
    <xf numFmtId="164" fontId="2" fillId="0" borderId="20" xfId="0" applyNumberFormat="1" applyFont="1" applyBorder="1" applyAlignment="1">
      <alignment vertical="center"/>
    </xf>
    <xf numFmtId="164" fontId="1" fillId="0" borderId="26" xfId="2" applyNumberFormat="1" applyFont="1" applyFill="1" applyBorder="1" applyAlignment="1" applyProtection="1">
      <alignment horizontal="center" vertical="center"/>
    </xf>
    <xf numFmtId="164" fontId="2" fillId="0" borderId="25" xfId="0" applyNumberFormat="1" applyFont="1" applyBorder="1" applyAlignment="1">
      <alignment vertical="center"/>
    </xf>
    <xf numFmtId="164" fontId="1" fillId="0" borderId="25" xfId="0" applyNumberFormat="1" applyFont="1" applyBorder="1" applyAlignment="1">
      <alignment vertical="center"/>
    </xf>
    <xf numFmtId="10" fontId="2" fillId="0" borderId="16" xfId="2" applyNumberFormat="1" applyFont="1" applyFill="1" applyBorder="1" applyAlignment="1" applyProtection="1">
      <alignment horizontal="center" vertical="center"/>
    </xf>
    <xf numFmtId="0" fontId="2" fillId="0" borderId="0" xfId="0" applyFont="1" applyAlignment="1">
      <alignment horizontal="center" vertical="top"/>
    </xf>
    <xf numFmtId="0" fontId="2" fillId="0" borderId="17" xfId="0" applyFont="1" applyBorder="1" applyAlignment="1">
      <alignment horizontal="center" vertical="center" wrapText="1"/>
    </xf>
    <xf numFmtId="49" fontId="1" fillId="0" borderId="3" xfId="0" applyNumberFormat="1" applyFont="1" applyBorder="1" applyAlignment="1">
      <alignment horizontal="center" vertical="center" wrapText="1"/>
    </xf>
    <xf numFmtId="16" fontId="1" fillId="0" borderId="5" xfId="0" applyNumberFormat="1" applyFont="1" applyBorder="1" applyAlignment="1">
      <alignment horizontal="center" vertical="center" wrapText="1"/>
    </xf>
    <xf numFmtId="0" fontId="1" fillId="0" borderId="22" xfId="0" applyFont="1" applyBorder="1" applyAlignment="1">
      <alignment vertical="center" wrapText="1"/>
    </xf>
    <xf numFmtId="10" fontId="1" fillId="3" borderId="1" xfId="0" applyNumberFormat="1" applyFont="1" applyFill="1" applyBorder="1" applyAlignment="1" applyProtection="1">
      <alignment horizontal="center" vertical="center"/>
      <protection locked="0"/>
    </xf>
    <xf numFmtId="16" fontId="1" fillId="0" borderId="6" xfId="0" applyNumberFormat="1" applyFont="1" applyBorder="1" applyAlignment="1">
      <alignment horizontal="center" vertical="center" wrapText="1"/>
    </xf>
    <xf numFmtId="49" fontId="2" fillId="2" borderId="2" xfId="0" applyNumberFormat="1" applyFont="1" applyFill="1" applyBorder="1" applyAlignment="1">
      <alignment horizontal="center" vertical="center" wrapText="1"/>
    </xf>
    <xf numFmtId="16" fontId="2" fillId="0" borderId="15" xfId="0" applyNumberFormat="1" applyFont="1" applyBorder="1" applyAlignment="1">
      <alignment horizontal="center" vertical="center" wrapText="1"/>
    </xf>
    <xf numFmtId="0" fontId="2" fillId="0" borderId="22" xfId="0" applyFont="1" applyBorder="1" applyAlignment="1">
      <alignment vertical="center"/>
    </xf>
    <xf numFmtId="16" fontId="1" fillId="0" borderId="3"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19" xfId="0" applyFont="1" applyBorder="1" applyAlignment="1">
      <alignment vertical="center" wrapText="1"/>
    </xf>
    <xf numFmtId="4" fontId="1" fillId="0" borderId="21" xfId="0" applyNumberFormat="1" applyFont="1" applyBorder="1" applyAlignment="1">
      <alignment horizontal="center" vertical="center" wrapText="1"/>
    </xf>
    <xf numFmtId="16" fontId="1" fillId="0" borderId="27" xfId="0" applyNumberFormat="1" applyFont="1" applyBorder="1" applyAlignment="1">
      <alignment horizontal="center" vertical="center" wrapText="1"/>
    </xf>
    <xf numFmtId="16" fontId="1" fillId="0" borderId="14" xfId="0" applyNumberFormat="1" applyFont="1" applyBorder="1" applyAlignment="1">
      <alignment horizontal="center" vertical="top" wrapText="1"/>
    </xf>
    <xf numFmtId="0" fontId="7" fillId="0" borderId="0" xfId="0" applyFont="1" applyAlignment="1">
      <alignment horizontal="left" vertical="top" wrapText="1"/>
    </xf>
    <xf numFmtId="0" fontId="3" fillId="0" borderId="0" xfId="0" applyFont="1" applyAlignment="1">
      <alignment vertical="top" wrapText="1"/>
    </xf>
    <xf numFmtId="0" fontId="1" fillId="0" borderId="0" xfId="0" applyFont="1" applyAlignment="1">
      <alignment horizontal="right" vertical="center"/>
    </xf>
    <xf numFmtId="49" fontId="2" fillId="0" borderId="30" xfId="0" applyNumberFormat="1" applyFont="1" applyBorder="1" applyAlignment="1">
      <alignment horizontal="center" vertical="center" wrapText="1"/>
    </xf>
    <xf numFmtId="164" fontId="1" fillId="0" borderId="0" xfId="0" applyNumberFormat="1" applyFont="1"/>
    <xf numFmtId="0" fontId="1" fillId="0" borderId="21" xfId="0" applyFont="1" applyBorder="1" applyAlignment="1">
      <alignment horizontal="left" vertical="center" wrapText="1"/>
    </xf>
    <xf numFmtId="0" fontId="1" fillId="0" borderId="22" xfId="0" applyFont="1" applyBorder="1" applyAlignment="1">
      <alignment horizontal="left" vertical="center" wrapText="1" indent="6"/>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2" fillId="2" borderId="10" xfId="0" applyFont="1" applyFill="1" applyBorder="1" applyAlignment="1">
      <alignment vertical="center"/>
    </xf>
    <xf numFmtId="0" fontId="2" fillId="2" borderId="18" xfId="0" applyFont="1" applyFill="1" applyBorder="1" applyAlignment="1">
      <alignment vertical="center"/>
    </xf>
    <xf numFmtId="0" fontId="2" fillId="2" borderId="11" xfId="0" applyFont="1" applyFill="1" applyBorder="1" applyAlignment="1">
      <alignment vertical="center"/>
    </xf>
    <xf numFmtId="49" fontId="1" fillId="0" borderId="14"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49" fontId="2" fillId="2" borderId="36" xfId="0" applyNumberFormat="1" applyFont="1" applyFill="1" applyBorder="1" applyAlignment="1">
      <alignment horizontal="center" vertical="center" wrapText="1"/>
    </xf>
    <xf numFmtId="0" fontId="2" fillId="2" borderId="3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1" fillId="0" borderId="22" xfId="0" applyFont="1" applyBorder="1" applyAlignment="1">
      <alignment horizontal="left" vertical="center" wrapText="1"/>
    </xf>
    <xf numFmtId="0" fontId="2" fillId="0" borderId="34" xfId="0" applyFont="1" applyBorder="1" applyAlignment="1">
      <alignment vertical="center" wrapText="1"/>
    </xf>
    <xf numFmtId="164" fontId="1" fillId="0" borderId="34" xfId="0" applyNumberFormat="1" applyFont="1" applyBorder="1" applyAlignment="1">
      <alignment vertical="center"/>
    </xf>
    <xf numFmtId="4" fontId="2" fillId="0" borderId="26" xfId="0" applyNumberFormat="1" applyFont="1" applyBorder="1" applyAlignment="1">
      <alignment horizontal="center" vertical="center"/>
    </xf>
    <xf numFmtId="164" fontId="2" fillId="0" borderId="35" xfId="0" applyNumberFormat="1" applyFont="1" applyBorder="1" applyAlignment="1">
      <alignment vertical="center"/>
    </xf>
    <xf numFmtId="16" fontId="1" fillId="0" borderId="15" xfId="0" applyNumberFormat="1" applyFont="1" applyBorder="1" applyAlignment="1">
      <alignment horizontal="center" vertical="center" wrapText="1"/>
    </xf>
    <xf numFmtId="49" fontId="2" fillId="4" borderId="15" xfId="0" applyNumberFormat="1" applyFont="1" applyFill="1" applyBorder="1" applyAlignment="1">
      <alignment horizontal="center" vertical="center" wrapText="1"/>
    </xf>
    <xf numFmtId="0" fontId="2" fillId="4" borderId="34" xfId="0" applyFont="1" applyFill="1" applyBorder="1" applyAlignment="1">
      <alignment vertical="center"/>
    </xf>
    <xf numFmtId="0" fontId="2" fillId="4" borderId="25" xfId="0" applyFont="1" applyFill="1" applyBorder="1" applyAlignment="1">
      <alignment vertical="center"/>
    </xf>
    <xf numFmtId="164" fontId="2" fillId="0" borderId="0" xfId="0" applyNumberFormat="1" applyFont="1" applyAlignment="1">
      <alignment horizontal="center" vertical="top"/>
    </xf>
    <xf numFmtId="0" fontId="1" fillId="0" borderId="1" xfId="0" applyFont="1" applyBorder="1" applyAlignment="1">
      <alignment horizontal="center" vertical="center" wrapText="1"/>
    </xf>
    <xf numFmtId="164" fontId="1" fillId="0" borderId="23" xfId="0" applyNumberFormat="1" applyFont="1" applyBorder="1" applyAlignment="1" applyProtection="1">
      <alignment horizontal="right" vertical="center"/>
      <protection locked="0"/>
    </xf>
    <xf numFmtId="164" fontId="1" fillId="3" borderId="31" xfId="0" applyNumberFormat="1" applyFont="1" applyFill="1" applyBorder="1" applyAlignment="1" applyProtection="1">
      <alignment horizontal="right" vertical="center"/>
      <protection locked="0"/>
    </xf>
    <xf numFmtId="166" fontId="1" fillId="0" borderId="1" xfId="0" applyNumberFormat="1" applyFont="1" applyBorder="1" applyAlignment="1">
      <alignment horizontal="center" vertical="center" wrapText="1"/>
    </xf>
    <xf numFmtId="0" fontId="2" fillId="4" borderId="22" xfId="0" applyFont="1" applyFill="1" applyBorder="1" applyAlignment="1">
      <alignment horizontal="center" vertical="center"/>
    </xf>
    <xf numFmtId="0" fontId="2" fillId="4" borderId="22" xfId="0" applyFont="1" applyFill="1" applyBorder="1" applyAlignment="1">
      <alignment horizontal="center" vertical="center" wrapText="1"/>
    </xf>
    <xf numFmtId="0" fontId="2" fillId="4" borderId="13" xfId="0" applyFont="1" applyFill="1" applyBorder="1" applyAlignment="1">
      <alignment horizontal="center" vertical="center" wrapText="1"/>
    </xf>
    <xf numFmtId="16" fontId="2" fillId="4" borderId="5" xfId="0" applyNumberFormat="1" applyFont="1" applyFill="1" applyBorder="1" applyAlignment="1">
      <alignment horizontal="center" vertical="center" wrapText="1"/>
    </xf>
    <xf numFmtId="0" fontId="2" fillId="4" borderId="12" xfId="0" applyFont="1" applyFill="1" applyBorder="1" applyAlignment="1">
      <alignment horizontal="left" vertical="center"/>
    </xf>
    <xf numFmtId="16" fontId="2" fillId="4" borderId="3" xfId="0" applyNumberFormat="1" applyFont="1" applyFill="1" applyBorder="1" applyAlignment="1">
      <alignment horizontal="center" vertical="center" wrapText="1"/>
    </xf>
    <xf numFmtId="164" fontId="1" fillId="3" borderId="1" xfId="0" applyNumberFormat="1" applyFont="1" applyFill="1" applyBorder="1" applyAlignment="1" applyProtection="1">
      <alignment horizontal="right" vertical="center"/>
      <protection locked="0"/>
    </xf>
    <xf numFmtId="164" fontId="1" fillId="0" borderId="13" xfId="0" applyNumberFormat="1" applyFont="1" applyBorder="1" applyAlignment="1" applyProtection="1">
      <alignment horizontal="right" vertical="center"/>
      <protection locked="0"/>
    </xf>
    <xf numFmtId="164" fontId="1" fillId="3" borderId="12" xfId="0" applyNumberFormat="1" applyFont="1" applyFill="1" applyBorder="1" applyAlignment="1" applyProtection="1">
      <alignment horizontal="right" vertical="center"/>
      <protection locked="0"/>
    </xf>
    <xf numFmtId="164" fontId="1" fillId="0" borderId="32" xfId="0" applyNumberFormat="1" applyFont="1" applyBorder="1" applyAlignment="1">
      <alignment vertical="center"/>
    </xf>
    <xf numFmtId="4" fontId="2" fillId="0" borderId="39" xfId="0" applyNumberFormat="1" applyFont="1" applyBorder="1" applyAlignment="1">
      <alignment horizontal="center" vertical="center"/>
    </xf>
    <xf numFmtId="164" fontId="2" fillId="0" borderId="40" xfId="0" applyNumberFormat="1" applyFont="1" applyBorder="1" applyAlignment="1">
      <alignment vertical="center"/>
    </xf>
    <xf numFmtId="49" fontId="2" fillId="4" borderId="2" xfId="0" applyNumberFormat="1" applyFont="1" applyFill="1" applyBorder="1" applyAlignment="1">
      <alignment horizontal="center" vertical="center" wrapText="1"/>
    </xf>
    <xf numFmtId="0" fontId="2" fillId="4" borderId="18" xfId="0" applyFont="1" applyFill="1" applyBorder="1" applyAlignment="1">
      <alignment vertical="center"/>
    </xf>
    <xf numFmtId="0" fontId="2" fillId="4" borderId="11" xfId="0" applyFont="1" applyFill="1" applyBorder="1" applyAlignment="1">
      <alignment vertical="center"/>
    </xf>
    <xf numFmtId="167" fontId="1" fillId="0" borderId="1" xfId="0" applyNumberFormat="1" applyFont="1" applyBorder="1" applyAlignment="1">
      <alignment horizontal="center" vertical="center" wrapText="1"/>
    </xf>
    <xf numFmtId="0" fontId="1" fillId="0" borderId="12" xfId="0" applyFont="1" applyBorder="1" applyAlignment="1">
      <alignment horizontal="left" vertical="top" wrapText="1"/>
    </xf>
    <xf numFmtId="0" fontId="1" fillId="0" borderId="22" xfId="0" applyFont="1" applyBorder="1" applyAlignment="1">
      <alignment horizontal="left" vertical="top" wrapText="1"/>
    </xf>
    <xf numFmtId="0" fontId="1" fillId="0" borderId="12"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21" xfId="0" applyFont="1" applyBorder="1" applyAlignment="1">
      <alignment horizontal="left" vertical="top" wrapText="1"/>
    </xf>
    <xf numFmtId="0" fontId="2" fillId="0" borderId="24" xfId="0" applyFont="1" applyBorder="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center" wrapText="1"/>
    </xf>
    <xf numFmtId="0" fontId="2" fillId="0" borderId="31" xfId="0" applyFont="1" applyBorder="1" applyAlignment="1">
      <alignment horizontal="left" vertical="center" wrapText="1"/>
    </xf>
    <xf numFmtId="0" fontId="13" fillId="0" borderId="12" xfId="0" applyFont="1" applyBorder="1" applyAlignment="1">
      <alignment horizontal="left" vertical="center" wrapText="1"/>
    </xf>
    <xf numFmtId="0" fontId="13" fillId="0" borderId="22" xfId="0" applyFont="1" applyBorder="1" applyAlignment="1">
      <alignment horizontal="left" vertical="center" wrapText="1"/>
    </xf>
    <xf numFmtId="0" fontId="2" fillId="4" borderId="10" xfId="0" applyFont="1" applyFill="1" applyBorder="1" applyAlignment="1">
      <alignment horizontal="left" vertical="center"/>
    </xf>
    <xf numFmtId="0" fontId="2" fillId="4" borderId="18" xfId="0" applyFont="1" applyFill="1" applyBorder="1" applyAlignment="1">
      <alignment horizontal="left" vertical="center"/>
    </xf>
    <xf numFmtId="0" fontId="2" fillId="0" borderId="33" xfId="0" applyFont="1" applyBorder="1" applyAlignment="1">
      <alignment horizontal="center" vertical="center"/>
    </xf>
    <xf numFmtId="0" fontId="2" fillId="0" borderId="26" xfId="0" applyFont="1" applyBorder="1" applyAlignment="1">
      <alignment horizontal="center" vertical="center"/>
    </xf>
    <xf numFmtId="0" fontId="8" fillId="0" borderId="0" xfId="0" applyFont="1" applyAlignment="1">
      <alignment horizontal="right" vertical="top" wrapText="1"/>
    </xf>
    <xf numFmtId="0" fontId="7" fillId="0" borderId="0" xfId="0" applyFont="1" applyAlignment="1">
      <alignment horizontal="left" vertical="top" wrapText="1"/>
    </xf>
    <xf numFmtId="0" fontId="1" fillId="0" borderId="0" xfId="0" applyFont="1" applyAlignment="1">
      <alignment horizontal="left" vertical="top" wrapText="1"/>
    </xf>
    <xf numFmtId="0" fontId="2" fillId="0" borderId="4" xfId="0" applyFont="1" applyBorder="1" applyAlignment="1">
      <alignment horizontal="left" vertical="top"/>
    </xf>
    <xf numFmtId="49" fontId="2" fillId="3" borderId="7"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0" fontId="2" fillId="3" borderId="7" xfId="0" applyFont="1" applyFill="1" applyBorder="1" applyAlignment="1" applyProtection="1">
      <alignment horizontal="center" vertical="top" wrapText="1"/>
      <protection locked="0"/>
    </xf>
    <xf numFmtId="0" fontId="2" fillId="3" borderId="8" xfId="0" applyFont="1" applyFill="1" applyBorder="1" applyAlignment="1" applyProtection="1">
      <alignment horizontal="center" vertical="top" wrapText="1"/>
      <protection locked="0"/>
    </xf>
    <xf numFmtId="0" fontId="2" fillId="3" borderId="9" xfId="0" applyFont="1" applyFill="1" applyBorder="1" applyAlignment="1" applyProtection="1">
      <alignment horizontal="center" vertical="top" wrapText="1"/>
      <protection locked="0"/>
    </xf>
    <xf numFmtId="0" fontId="1" fillId="0" borderId="0" xfId="0" applyFont="1" applyAlignment="1">
      <alignment horizontal="center" vertical="top" wrapText="1"/>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1" fillId="0" borderId="21" xfId="0" applyFont="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1" fillId="0" borderId="24" xfId="0" applyFont="1" applyBorder="1" applyAlignment="1">
      <alignment horizontal="left" vertical="center" wrapText="1"/>
    </xf>
    <xf numFmtId="0" fontId="1" fillId="0" borderId="19" xfId="0" applyFont="1" applyBorder="1" applyAlignment="1">
      <alignment horizontal="left" vertical="center" wrapText="1"/>
    </xf>
    <xf numFmtId="0" fontId="1" fillId="0" borderId="17" xfId="0" applyFont="1" applyBorder="1" applyAlignment="1">
      <alignment horizontal="left" vertical="center" wrapText="1"/>
    </xf>
    <xf numFmtId="165" fontId="1" fillId="3" borderId="24" xfId="0" applyNumberFormat="1" applyFont="1" applyFill="1" applyBorder="1" applyAlignment="1" applyProtection="1">
      <alignment horizontal="center" vertical="center"/>
      <protection locked="0"/>
    </xf>
    <xf numFmtId="165" fontId="1" fillId="3" borderId="28" xfId="0" applyNumberFormat="1" applyFont="1" applyFill="1" applyBorder="1" applyAlignment="1" applyProtection="1">
      <alignment horizontal="center" vertical="center"/>
      <protection locked="0"/>
    </xf>
    <xf numFmtId="0" fontId="1" fillId="0" borderId="12" xfId="0" applyFont="1" applyBorder="1" applyAlignment="1">
      <alignment horizontal="left" vertical="center" wrapText="1"/>
    </xf>
    <xf numFmtId="0" fontId="1" fillId="0" borderId="22" xfId="0" applyFont="1" applyBorder="1" applyAlignment="1">
      <alignment horizontal="left" vertical="center" wrapText="1"/>
    </xf>
    <xf numFmtId="165" fontId="1" fillId="3" borderId="12" xfId="0" applyNumberFormat="1" applyFont="1" applyFill="1" applyBorder="1" applyAlignment="1" applyProtection="1">
      <alignment horizontal="center" vertical="center"/>
      <protection locked="0"/>
    </xf>
    <xf numFmtId="165" fontId="1" fillId="3" borderId="13" xfId="0" applyNumberFormat="1" applyFont="1" applyFill="1" applyBorder="1" applyAlignment="1" applyProtection="1">
      <alignment horizontal="center" vertical="center"/>
      <protection locked="0"/>
    </xf>
    <xf numFmtId="0" fontId="11" fillId="0" borderId="22" xfId="0" applyFont="1" applyBorder="1" applyAlignment="1">
      <alignment horizontal="right" vertical="center" wrapText="1"/>
    </xf>
    <xf numFmtId="0" fontId="11" fillId="0" borderId="21" xfId="0" applyFont="1" applyBorder="1" applyAlignment="1">
      <alignment horizontal="right" vertical="center" wrapText="1"/>
    </xf>
    <xf numFmtId="0" fontId="2" fillId="0" borderId="12" xfId="0" applyFont="1" applyBorder="1" applyAlignment="1">
      <alignment horizontal="left" vertical="center" wrapText="1"/>
    </xf>
    <xf numFmtId="0" fontId="2" fillId="0" borderId="22" xfId="0" applyFont="1" applyBorder="1" applyAlignment="1">
      <alignment horizontal="left" vertical="center" wrapText="1"/>
    </xf>
    <xf numFmtId="0" fontId="2" fillId="0" borderId="13" xfId="0" applyFont="1" applyBorder="1" applyAlignment="1">
      <alignment horizontal="center" vertical="center"/>
    </xf>
    <xf numFmtId="164" fontId="2" fillId="0" borderId="24" xfId="0" applyNumberFormat="1" applyFont="1" applyBorder="1" applyAlignment="1">
      <alignment horizontal="right" vertical="center"/>
    </xf>
    <xf numFmtId="164" fontId="2" fillId="0" borderId="28" xfId="0" applyNumberFormat="1" applyFont="1" applyBorder="1" applyAlignment="1">
      <alignment horizontal="right" vertical="center"/>
    </xf>
    <xf numFmtId="169" fontId="1" fillId="0" borderId="1" xfId="0" applyNumberFormat="1" applyFont="1" applyBorder="1" applyAlignment="1">
      <alignment horizontal="center" vertical="center" wrapText="1"/>
    </xf>
    <xf numFmtId="171" fontId="1" fillId="3" borderId="22" xfId="0" applyNumberFormat="1" applyFont="1" applyFill="1" applyBorder="1" applyAlignment="1" applyProtection="1">
      <alignment horizontal="right" vertical="center"/>
      <protection locked="0"/>
    </xf>
    <xf numFmtId="172" fontId="1" fillId="0" borderId="1" xfId="0" applyNumberFormat="1" applyFont="1" applyBorder="1" applyAlignment="1">
      <alignment horizontal="center" vertical="center" wrapText="1"/>
    </xf>
  </cellXfs>
  <cellStyles count="3">
    <cellStyle name="Prozent" xfId="2" builtinId="5"/>
    <cellStyle name="Prozent 2" xfId="1" xr:uid="{00000000-0005-0000-0000-000000000000}"/>
    <cellStyle name="Standard" xfId="0" builtinId="0"/>
  </cellStyles>
  <dxfs count="0"/>
  <tableStyles count="0" defaultTableStyle="TableStyleMedium9" defaultPivotStyle="PivotStyleLight16"/>
  <colors>
    <mruColors>
      <color rgb="FFDDEF31"/>
      <color rgb="FF83E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9"/>
  <sheetViews>
    <sheetView tabSelected="1" showRuler="0" zoomScaleNormal="100" zoomScaleSheetLayoutView="90" workbookViewId="0">
      <selection activeCell="E16" sqref="E16"/>
    </sheetView>
  </sheetViews>
  <sheetFormatPr baseColWidth="10" defaultColWidth="11.42578125" defaultRowHeight="12.75" x14ac:dyDescent="0.2"/>
  <cols>
    <col min="1" max="1" width="7" style="14" bestFit="1" customWidth="1"/>
    <col min="2" max="2" width="42" style="14" customWidth="1"/>
    <col min="3" max="3" width="20.42578125" style="14" customWidth="1"/>
    <col min="4" max="4" width="13.28515625" style="14" customWidth="1"/>
    <col min="5" max="5" width="14.5703125" style="14" customWidth="1"/>
    <col min="6" max="6" width="16.28515625" style="14" customWidth="1"/>
    <col min="7" max="7" width="6.42578125" style="14" customWidth="1"/>
    <col min="8" max="8" width="11.42578125" style="14"/>
    <col min="9" max="9" width="11.7109375" style="14" bestFit="1" customWidth="1"/>
    <col min="10" max="16384" width="11.42578125" style="14"/>
  </cols>
  <sheetData>
    <row r="1" spans="1:17" s="6" customFormat="1" ht="33.75" customHeight="1" x14ac:dyDescent="0.25">
      <c r="A1" s="106" t="s">
        <v>137</v>
      </c>
      <c r="B1" s="106"/>
      <c r="C1" s="106"/>
      <c r="D1" s="106"/>
      <c r="E1" s="105" t="s">
        <v>143</v>
      </c>
      <c r="F1" s="105"/>
    </row>
    <row r="2" spans="1:17" s="7" customFormat="1" ht="8.25" customHeight="1" x14ac:dyDescent="0.2">
      <c r="A2" s="106"/>
      <c r="B2" s="106"/>
      <c r="C2" s="106"/>
      <c r="D2" s="106"/>
      <c r="E2" s="40"/>
      <c r="F2" s="41"/>
    </row>
    <row r="3" spans="1:17" s="7" customFormat="1" ht="16.5" customHeight="1" thickBot="1" x14ac:dyDescent="0.25">
      <c r="A3" s="40"/>
      <c r="B3" s="40"/>
      <c r="C3" s="115" t="s">
        <v>20</v>
      </c>
      <c r="D3" s="115"/>
      <c r="E3" s="115"/>
      <c r="F3" s="115"/>
    </row>
    <row r="4" spans="1:17" s="8" customFormat="1" ht="41.25" customHeight="1" thickBot="1" x14ac:dyDescent="0.25">
      <c r="A4" s="107" t="s">
        <v>85</v>
      </c>
      <c r="B4" s="108"/>
      <c r="C4" s="112"/>
      <c r="D4" s="113"/>
      <c r="E4" s="113"/>
      <c r="F4" s="114"/>
    </row>
    <row r="5" spans="1:17" s="5" customFormat="1" ht="3" customHeight="1" thickBot="1" x14ac:dyDescent="0.25">
      <c r="A5" s="9"/>
      <c r="B5" s="10"/>
      <c r="C5" s="10"/>
      <c r="D5" s="10"/>
      <c r="E5" s="10"/>
      <c r="F5" s="42"/>
    </row>
    <row r="6" spans="1:17" s="5" customFormat="1" ht="13.5" thickBot="1" x14ac:dyDescent="0.25">
      <c r="A6" s="109" t="s">
        <v>1</v>
      </c>
      <c r="B6" s="110"/>
      <c r="C6" s="110"/>
      <c r="D6" s="110"/>
      <c r="E6" s="110"/>
      <c r="F6" s="111"/>
    </row>
    <row r="7" spans="1:17" s="5" customFormat="1" ht="3" customHeight="1" thickBot="1" x14ac:dyDescent="0.25">
      <c r="A7" s="43"/>
      <c r="B7" s="43"/>
      <c r="C7" s="43"/>
      <c r="D7" s="43"/>
      <c r="E7" s="43"/>
      <c r="F7" s="43"/>
    </row>
    <row r="8" spans="1:17" s="11" customFormat="1" ht="15" customHeight="1" thickBot="1" x14ac:dyDescent="0.25">
      <c r="A8" s="54" t="s">
        <v>9</v>
      </c>
      <c r="B8" s="55" t="s">
        <v>48</v>
      </c>
      <c r="C8" s="56"/>
      <c r="D8" s="56"/>
      <c r="E8" s="56"/>
      <c r="F8" s="57"/>
      <c r="G8" s="4"/>
    </row>
    <row r="9" spans="1:17" s="24" customFormat="1" ht="15" customHeight="1" x14ac:dyDescent="0.2">
      <c r="A9" s="64" t="s">
        <v>39</v>
      </c>
      <c r="B9" s="101" t="s">
        <v>130</v>
      </c>
      <c r="C9" s="102"/>
      <c r="D9" s="102"/>
      <c r="E9" s="65"/>
      <c r="F9" s="66"/>
      <c r="N9" s="67"/>
      <c r="O9" s="67"/>
      <c r="P9" s="67"/>
      <c r="Q9" s="67"/>
    </row>
    <row r="10" spans="1:17" s="24" customFormat="1" ht="15.75" customHeight="1" x14ac:dyDescent="0.2">
      <c r="A10" s="32" t="s">
        <v>6</v>
      </c>
      <c r="B10" s="103" t="s">
        <v>0</v>
      </c>
      <c r="C10" s="104"/>
      <c r="D10" s="47" t="s">
        <v>43</v>
      </c>
      <c r="E10" s="47" t="s">
        <v>44</v>
      </c>
      <c r="F10" s="48" t="s">
        <v>45</v>
      </c>
    </row>
    <row r="11" spans="1:17" s="12" customFormat="1" ht="30" customHeight="1" x14ac:dyDescent="0.2">
      <c r="A11" s="39"/>
      <c r="B11" s="95" t="s">
        <v>49</v>
      </c>
      <c r="C11" s="96"/>
      <c r="D11" s="3">
        <v>256458.03</v>
      </c>
      <c r="E11" s="37"/>
      <c r="F11" s="15"/>
      <c r="I11" s="44"/>
    </row>
    <row r="12" spans="1:17" s="5" customFormat="1" ht="15" customHeight="1" x14ac:dyDescent="0.2">
      <c r="A12" s="27"/>
      <c r="B12" s="46" t="s">
        <v>25</v>
      </c>
      <c r="C12" s="45"/>
      <c r="D12" s="1">
        <f>(0.02*D$11)</f>
        <v>5129.1606000000002</v>
      </c>
      <c r="E12" s="16"/>
      <c r="F12" s="15">
        <f t="shared" ref="F12:F17" si="0">($D12*E12)</f>
        <v>0</v>
      </c>
    </row>
    <row r="13" spans="1:17" s="5" customFormat="1" ht="15" customHeight="1" x14ac:dyDescent="0.2">
      <c r="A13" s="27"/>
      <c r="B13" s="46" t="s">
        <v>28</v>
      </c>
      <c r="C13" s="45"/>
      <c r="D13" s="1">
        <f>(0.2*D$11)</f>
        <v>51291.606</v>
      </c>
      <c r="E13" s="16"/>
      <c r="F13" s="15">
        <f t="shared" si="0"/>
        <v>0</v>
      </c>
    </row>
    <row r="14" spans="1:17" s="5" customFormat="1" ht="15" customHeight="1" x14ac:dyDescent="0.2">
      <c r="A14" s="27"/>
      <c r="B14" s="46" t="s">
        <v>26</v>
      </c>
      <c r="C14" s="45"/>
      <c r="D14" s="1">
        <f>(0.25*D$11)</f>
        <v>64114.5075</v>
      </c>
      <c r="E14" s="16"/>
      <c r="F14" s="15">
        <f t="shared" si="0"/>
        <v>0</v>
      </c>
    </row>
    <row r="15" spans="1:17" s="5" customFormat="1" ht="15" customHeight="1" x14ac:dyDescent="0.2">
      <c r="A15" s="27"/>
      <c r="B15" s="46" t="s">
        <v>29</v>
      </c>
      <c r="C15" s="45"/>
      <c r="D15" s="1">
        <f>(0.05*D$11)</f>
        <v>12822.9015</v>
      </c>
      <c r="E15" s="16"/>
      <c r="F15" s="15">
        <f t="shared" si="0"/>
        <v>0</v>
      </c>
    </row>
    <row r="16" spans="1:17" s="5" customFormat="1" ht="15" customHeight="1" x14ac:dyDescent="0.2">
      <c r="A16" s="27"/>
      <c r="B16" s="46" t="s">
        <v>24</v>
      </c>
      <c r="C16" s="45"/>
      <c r="D16" s="1">
        <f>(0.15*D$11)</f>
        <v>38468.7045</v>
      </c>
      <c r="E16" s="16"/>
      <c r="F16" s="15">
        <f t="shared" si="0"/>
        <v>0</v>
      </c>
    </row>
    <row r="17" spans="1:17" s="5" customFormat="1" ht="15" customHeight="1" x14ac:dyDescent="0.2">
      <c r="A17" s="27"/>
      <c r="B17" s="46" t="s">
        <v>30</v>
      </c>
      <c r="C17" s="45"/>
      <c r="D17" s="1">
        <f>(0.13*D$11)</f>
        <v>33339.543900000004</v>
      </c>
      <c r="E17" s="16"/>
      <c r="F17" s="15">
        <f t="shared" si="0"/>
        <v>0</v>
      </c>
    </row>
    <row r="18" spans="1:17" s="5" customFormat="1" ht="15" customHeight="1" x14ac:dyDescent="0.2">
      <c r="A18" s="27"/>
      <c r="B18" s="46" t="s">
        <v>41</v>
      </c>
      <c r="C18" s="45"/>
      <c r="D18" s="1">
        <f>(0*D$11)</f>
        <v>0</v>
      </c>
      <c r="E18" s="16"/>
      <c r="F18" s="15">
        <f>($D18*E18)</f>
        <v>0</v>
      </c>
    </row>
    <row r="19" spans="1:17" s="5" customFormat="1" ht="15" customHeight="1" x14ac:dyDescent="0.2">
      <c r="A19" s="27"/>
      <c r="B19" s="46" t="s">
        <v>31</v>
      </c>
      <c r="C19" s="58"/>
      <c r="D19" s="3">
        <f>(0.15*D$11)</f>
        <v>38468.7045</v>
      </c>
      <c r="E19" s="16"/>
      <c r="F19" s="15">
        <f>($D19*E19)</f>
        <v>0</v>
      </c>
    </row>
    <row r="20" spans="1:17" s="5" customFormat="1" ht="20.100000000000001" customHeight="1" thickBot="1" x14ac:dyDescent="0.25">
      <c r="A20" s="27"/>
      <c r="B20" s="97" t="s">
        <v>42</v>
      </c>
      <c r="C20" s="98"/>
      <c r="D20" s="81">
        <f>SUM(D12:D19)</f>
        <v>243635.12849999999</v>
      </c>
      <c r="E20" s="82"/>
      <c r="F20" s="83">
        <f>SUM(F12:F19)</f>
        <v>0</v>
      </c>
    </row>
    <row r="21" spans="1:17" s="24" customFormat="1" ht="15" customHeight="1" x14ac:dyDescent="0.2">
      <c r="A21" s="84" t="s">
        <v>40</v>
      </c>
      <c r="B21" s="101" t="s">
        <v>46</v>
      </c>
      <c r="C21" s="102"/>
      <c r="D21" s="102"/>
      <c r="E21" s="85"/>
      <c r="F21" s="86"/>
      <c r="N21" s="67"/>
      <c r="O21" s="67"/>
      <c r="P21" s="67"/>
      <c r="Q21" s="67"/>
    </row>
    <row r="22" spans="1:17" s="24" customFormat="1" ht="15.75" customHeight="1" x14ac:dyDescent="0.2">
      <c r="A22" s="32" t="s">
        <v>6</v>
      </c>
      <c r="B22" s="103" t="s">
        <v>0</v>
      </c>
      <c r="C22" s="104"/>
      <c r="D22" s="47" t="s">
        <v>43</v>
      </c>
      <c r="E22" s="47" t="s">
        <v>44</v>
      </c>
      <c r="F22" s="48" t="s">
        <v>45</v>
      </c>
    </row>
    <row r="23" spans="1:17" s="12" customFormat="1" ht="30" customHeight="1" x14ac:dyDescent="0.2">
      <c r="A23" s="39"/>
      <c r="B23" s="95" t="s">
        <v>50</v>
      </c>
      <c r="C23" s="96"/>
      <c r="D23" s="3">
        <v>123006.94</v>
      </c>
      <c r="E23" s="37"/>
      <c r="F23" s="15"/>
      <c r="I23" s="44"/>
    </row>
    <row r="24" spans="1:17" s="5" customFormat="1" ht="15" customHeight="1" x14ac:dyDescent="0.2">
      <c r="A24" s="27"/>
      <c r="B24" s="46" t="s">
        <v>26</v>
      </c>
      <c r="C24" s="45"/>
      <c r="D24" s="1">
        <f>(0.25*D$23)</f>
        <v>30751.735000000001</v>
      </c>
      <c r="E24" s="16"/>
      <c r="F24" s="15">
        <f t="shared" ref="F24:F27" si="1">($D24*E24)</f>
        <v>0</v>
      </c>
    </row>
    <row r="25" spans="1:17" s="5" customFormat="1" ht="15" customHeight="1" x14ac:dyDescent="0.2">
      <c r="A25" s="27"/>
      <c r="B25" s="46" t="s">
        <v>29</v>
      </c>
      <c r="C25" s="45"/>
      <c r="D25" s="1">
        <f>(0.05*D$23)</f>
        <v>6150.3470000000007</v>
      </c>
      <c r="E25" s="16"/>
      <c r="F25" s="15">
        <f t="shared" si="1"/>
        <v>0</v>
      </c>
    </row>
    <row r="26" spans="1:17" s="5" customFormat="1" ht="15" customHeight="1" x14ac:dyDescent="0.2">
      <c r="A26" s="27"/>
      <c r="B26" s="46" t="s">
        <v>24</v>
      </c>
      <c r="C26" s="45"/>
      <c r="D26" s="1">
        <f>(0.15*D$23)</f>
        <v>18451.041000000001</v>
      </c>
      <c r="E26" s="16"/>
      <c r="F26" s="15">
        <f t="shared" si="1"/>
        <v>0</v>
      </c>
    </row>
    <row r="27" spans="1:17" s="5" customFormat="1" ht="15" customHeight="1" x14ac:dyDescent="0.2">
      <c r="A27" s="27"/>
      <c r="B27" s="46" t="s">
        <v>30</v>
      </c>
      <c r="C27" s="45"/>
      <c r="D27" s="1">
        <f>(0.13*D$23)</f>
        <v>15990.9022</v>
      </c>
      <c r="E27" s="16"/>
      <c r="F27" s="15">
        <f t="shared" si="1"/>
        <v>0</v>
      </c>
    </row>
    <row r="28" spans="1:17" s="5" customFormat="1" ht="15" customHeight="1" x14ac:dyDescent="0.2">
      <c r="A28" s="27"/>
      <c r="B28" s="46" t="s">
        <v>41</v>
      </c>
      <c r="C28" s="45"/>
      <c r="D28" s="1">
        <f>(0*D$23)</f>
        <v>0</v>
      </c>
      <c r="E28" s="16"/>
      <c r="F28" s="15">
        <f>($D28*E28)</f>
        <v>0</v>
      </c>
    </row>
    <row r="29" spans="1:17" s="5" customFormat="1" ht="15" customHeight="1" x14ac:dyDescent="0.2">
      <c r="A29" s="27"/>
      <c r="B29" s="46" t="s">
        <v>31</v>
      </c>
      <c r="C29" s="58"/>
      <c r="D29" s="3">
        <f>(0.15*D$23)</f>
        <v>18451.041000000001</v>
      </c>
      <c r="E29" s="16"/>
      <c r="F29" s="15">
        <f>($D29*E29)</f>
        <v>0</v>
      </c>
    </row>
    <row r="30" spans="1:17" s="5" customFormat="1" ht="20.100000000000001" customHeight="1" thickBot="1" x14ac:dyDescent="0.25">
      <c r="A30" s="27"/>
      <c r="B30" s="99" t="s">
        <v>119</v>
      </c>
      <c r="C30" s="100"/>
      <c r="D30" s="3">
        <f>SUM(D24:D29)</f>
        <v>89795.066200000001</v>
      </c>
      <c r="E30" s="13"/>
      <c r="F30" s="2">
        <f>SUM(F24:F29)</f>
        <v>0</v>
      </c>
    </row>
    <row r="31" spans="1:17" s="11" customFormat="1" ht="15" customHeight="1" x14ac:dyDescent="0.2">
      <c r="A31" s="31" t="s">
        <v>10</v>
      </c>
      <c r="B31" s="49" t="s">
        <v>51</v>
      </c>
      <c r="C31" s="50"/>
      <c r="D31" s="50"/>
      <c r="E31" s="50"/>
      <c r="F31" s="51"/>
      <c r="G31" s="4"/>
    </row>
    <row r="32" spans="1:17" s="24" customFormat="1" ht="22.5" customHeight="1" x14ac:dyDescent="0.2">
      <c r="A32" s="32" t="s">
        <v>6</v>
      </c>
      <c r="B32" s="116" t="s">
        <v>0</v>
      </c>
      <c r="C32" s="117"/>
      <c r="D32" s="47" t="s">
        <v>21</v>
      </c>
      <c r="E32" s="47" t="s">
        <v>47</v>
      </c>
      <c r="F32" s="48" t="s">
        <v>22</v>
      </c>
    </row>
    <row r="33" spans="1:6" s="24" customFormat="1" ht="17.25" customHeight="1" x14ac:dyDescent="0.2">
      <c r="A33" s="75" t="s">
        <v>52</v>
      </c>
      <c r="B33" s="76" t="s">
        <v>53</v>
      </c>
      <c r="C33" s="72"/>
      <c r="D33" s="73"/>
      <c r="E33" s="73"/>
      <c r="F33" s="74"/>
    </row>
    <row r="34" spans="1:6" s="5" customFormat="1" ht="12.75" customHeight="1" x14ac:dyDescent="0.2">
      <c r="A34" s="52" t="s">
        <v>86</v>
      </c>
      <c r="B34" s="88" t="s">
        <v>54</v>
      </c>
      <c r="C34" s="92"/>
      <c r="D34" s="68" t="s">
        <v>23</v>
      </c>
      <c r="E34" s="78"/>
      <c r="F34" s="79">
        <f>E34</f>
        <v>0</v>
      </c>
    </row>
    <row r="35" spans="1:6" s="24" customFormat="1" ht="17.25" customHeight="1" x14ac:dyDescent="0.2">
      <c r="A35" s="77" t="s">
        <v>55</v>
      </c>
      <c r="B35" s="76" t="s">
        <v>56</v>
      </c>
      <c r="C35" s="72"/>
      <c r="D35" s="73"/>
      <c r="E35" s="73"/>
      <c r="F35" s="74"/>
    </row>
    <row r="36" spans="1:6" s="5" customFormat="1" ht="12.75" customHeight="1" x14ac:dyDescent="0.2">
      <c r="A36" s="52" t="s">
        <v>87</v>
      </c>
      <c r="B36" s="88" t="s">
        <v>57</v>
      </c>
      <c r="C36" s="92"/>
      <c r="D36" s="68" t="s">
        <v>23</v>
      </c>
      <c r="E36" s="78"/>
      <c r="F36" s="79">
        <f t="shared" ref="F36:F49" si="2">E36</f>
        <v>0</v>
      </c>
    </row>
    <row r="37" spans="1:6" s="5" customFormat="1" ht="63.75" customHeight="1" x14ac:dyDescent="0.2">
      <c r="A37" s="52" t="s">
        <v>88</v>
      </c>
      <c r="B37" s="88" t="s">
        <v>58</v>
      </c>
      <c r="C37" s="92"/>
      <c r="D37" s="68" t="s">
        <v>23</v>
      </c>
      <c r="E37" s="78"/>
      <c r="F37" s="79">
        <f t="shared" si="2"/>
        <v>0</v>
      </c>
    </row>
    <row r="38" spans="1:6" s="5" customFormat="1" ht="27" customHeight="1" x14ac:dyDescent="0.2">
      <c r="A38" s="52" t="s">
        <v>89</v>
      </c>
      <c r="B38" s="88" t="s">
        <v>59</v>
      </c>
      <c r="C38" s="92"/>
      <c r="D38" s="68" t="s">
        <v>23</v>
      </c>
      <c r="E38" s="78"/>
      <c r="F38" s="79">
        <f t="shared" si="2"/>
        <v>0</v>
      </c>
    </row>
    <row r="39" spans="1:6" s="5" customFormat="1" ht="41.25" customHeight="1" x14ac:dyDescent="0.2">
      <c r="A39" s="52" t="s">
        <v>90</v>
      </c>
      <c r="B39" s="90" t="s">
        <v>60</v>
      </c>
      <c r="C39" s="118"/>
      <c r="D39" s="68" t="s">
        <v>23</v>
      </c>
      <c r="E39" s="78"/>
      <c r="F39" s="79">
        <f t="shared" si="2"/>
        <v>0</v>
      </c>
    </row>
    <row r="40" spans="1:6" s="5" customFormat="1" ht="27" customHeight="1" x14ac:dyDescent="0.2">
      <c r="A40" s="53" t="s">
        <v>91</v>
      </c>
      <c r="B40" s="88" t="s">
        <v>138</v>
      </c>
      <c r="C40" s="92"/>
      <c r="D40" s="68" t="s">
        <v>23</v>
      </c>
      <c r="E40" s="78"/>
      <c r="F40" s="79">
        <f t="shared" si="2"/>
        <v>0</v>
      </c>
    </row>
    <row r="41" spans="1:6" s="5" customFormat="1" ht="43.5" customHeight="1" x14ac:dyDescent="0.2">
      <c r="A41" s="52" t="s">
        <v>92</v>
      </c>
      <c r="B41" s="88" t="s">
        <v>139</v>
      </c>
      <c r="C41" s="92"/>
      <c r="D41" s="68" t="s">
        <v>23</v>
      </c>
      <c r="E41" s="78"/>
      <c r="F41" s="79">
        <f t="shared" si="2"/>
        <v>0</v>
      </c>
    </row>
    <row r="42" spans="1:6" s="5" customFormat="1" ht="39.75" customHeight="1" x14ac:dyDescent="0.2">
      <c r="A42" s="52"/>
      <c r="B42" s="88" t="s">
        <v>140</v>
      </c>
      <c r="C42" s="92"/>
      <c r="D42" s="68" t="s">
        <v>23</v>
      </c>
      <c r="E42" s="78"/>
      <c r="F42" s="79">
        <f t="shared" ref="F42:F44" si="3">E42</f>
        <v>0</v>
      </c>
    </row>
    <row r="43" spans="1:6" s="5" customFormat="1" ht="51.75" customHeight="1" x14ac:dyDescent="0.2">
      <c r="A43" s="52"/>
      <c r="B43" s="88" t="s">
        <v>141</v>
      </c>
      <c r="C43" s="92"/>
      <c r="D43" s="68" t="s">
        <v>23</v>
      </c>
      <c r="E43" s="78"/>
      <c r="F43" s="79">
        <f t="shared" si="3"/>
        <v>0</v>
      </c>
    </row>
    <row r="44" spans="1:6" s="5" customFormat="1" ht="54.75" customHeight="1" x14ac:dyDescent="0.2">
      <c r="A44" s="52"/>
      <c r="B44" s="88" t="s">
        <v>142</v>
      </c>
      <c r="C44" s="92"/>
      <c r="D44" s="68" t="s">
        <v>23</v>
      </c>
      <c r="E44" s="78"/>
      <c r="F44" s="79">
        <f t="shared" si="3"/>
        <v>0</v>
      </c>
    </row>
    <row r="45" spans="1:6" s="5" customFormat="1" ht="17.25" customHeight="1" x14ac:dyDescent="0.2">
      <c r="A45" s="53" t="s">
        <v>93</v>
      </c>
      <c r="B45" s="88" t="s">
        <v>37</v>
      </c>
      <c r="C45" s="92"/>
      <c r="D45" s="68" t="s">
        <v>23</v>
      </c>
      <c r="E45" s="78"/>
      <c r="F45" s="79">
        <f t="shared" si="2"/>
        <v>0</v>
      </c>
    </row>
    <row r="46" spans="1:6" s="5" customFormat="1" ht="24.75" customHeight="1" x14ac:dyDescent="0.2">
      <c r="A46" s="52" t="s">
        <v>94</v>
      </c>
      <c r="B46" s="88" t="s">
        <v>38</v>
      </c>
      <c r="C46" s="92"/>
      <c r="D46" s="68" t="s">
        <v>23</v>
      </c>
      <c r="E46" s="78"/>
      <c r="F46" s="79">
        <f t="shared" si="2"/>
        <v>0</v>
      </c>
    </row>
    <row r="47" spans="1:6" s="5" customFormat="1" ht="12.75" customHeight="1" x14ac:dyDescent="0.2">
      <c r="A47" s="52" t="s">
        <v>95</v>
      </c>
      <c r="B47" s="88" t="s">
        <v>61</v>
      </c>
      <c r="C47" s="92"/>
      <c r="D47" s="71">
        <v>5</v>
      </c>
      <c r="E47" s="70"/>
      <c r="F47" s="69">
        <f>D47*E47</f>
        <v>0</v>
      </c>
    </row>
    <row r="48" spans="1:6" s="5" customFormat="1" ht="29.25" customHeight="1" x14ac:dyDescent="0.2">
      <c r="A48" s="52" t="s">
        <v>96</v>
      </c>
      <c r="B48" s="88" t="s">
        <v>62</v>
      </c>
      <c r="C48" s="89"/>
      <c r="D48" s="71">
        <v>2</v>
      </c>
      <c r="E48" s="70"/>
      <c r="F48" s="69">
        <f>D48*E48</f>
        <v>0</v>
      </c>
    </row>
    <row r="49" spans="1:6" s="5" customFormat="1" ht="65.25" customHeight="1" x14ac:dyDescent="0.2">
      <c r="A49" s="52" t="s">
        <v>97</v>
      </c>
      <c r="B49" s="88" t="s">
        <v>124</v>
      </c>
      <c r="C49" s="92"/>
      <c r="D49" s="68" t="s">
        <v>23</v>
      </c>
      <c r="E49" s="70"/>
      <c r="F49" s="69">
        <f t="shared" si="2"/>
        <v>0</v>
      </c>
    </row>
    <row r="50" spans="1:6" s="5" customFormat="1" ht="52.5" customHeight="1" x14ac:dyDescent="0.2">
      <c r="A50" s="52" t="s">
        <v>98</v>
      </c>
      <c r="B50" s="88" t="s">
        <v>123</v>
      </c>
      <c r="C50" s="89"/>
      <c r="D50" s="71">
        <v>4</v>
      </c>
      <c r="E50" s="70"/>
      <c r="F50" s="69">
        <f>D50*E50</f>
        <v>0</v>
      </c>
    </row>
    <row r="51" spans="1:6" s="5" customFormat="1" ht="18.75" customHeight="1" x14ac:dyDescent="0.2">
      <c r="A51" s="52" t="s">
        <v>99</v>
      </c>
      <c r="B51" s="88" t="s">
        <v>63</v>
      </c>
      <c r="C51" s="89"/>
      <c r="D51" s="71">
        <v>2</v>
      </c>
      <c r="E51" s="70"/>
      <c r="F51" s="69">
        <f>D51*E51</f>
        <v>0</v>
      </c>
    </row>
    <row r="52" spans="1:6" s="5" customFormat="1" ht="17.25" customHeight="1" x14ac:dyDescent="0.2">
      <c r="A52" s="52" t="s">
        <v>100</v>
      </c>
      <c r="B52" s="88" t="s">
        <v>64</v>
      </c>
      <c r="C52" s="92"/>
      <c r="D52" s="68" t="s">
        <v>23</v>
      </c>
      <c r="E52" s="70"/>
      <c r="F52" s="69">
        <f t="shared" ref="F52" si="4">E52</f>
        <v>0</v>
      </c>
    </row>
    <row r="53" spans="1:6" s="5" customFormat="1" ht="133.5" customHeight="1" x14ac:dyDescent="0.2">
      <c r="A53" s="52" t="s">
        <v>101</v>
      </c>
      <c r="B53" s="88" t="s">
        <v>122</v>
      </c>
      <c r="C53" s="89"/>
      <c r="D53" s="71">
        <v>10</v>
      </c>
      <c r="E53" s="70"/>
      <c r="F53" s="69">
        <f>D53*E53</f>
        <v>0</v>
      </c>
    </row>
    <row r="54" spans="1:6" s="5" customFormat="1" ht="68.25" customHeight="1" x14ac:dyDescent="0.2">
      <c r="A54" s="52" t="s">
        <v>102</v>
      </c>
      <c r="B54" s="88" t="s">
        <v>65</v>
      </c>
      <c r="C54" s="89"/>
      <c r="D54" s="71">
        <v>10</v>
      </c>
      <c r="E54" s="70"/>
      <c r="F54" s="69">
        <f>D54*E54</f>
        <v>0</v>
      </c>
    </row>
    <row r="55" spans="1:6" s="5" customFormat="1" ht="142.5" customHeight="1" x14ac:dyDescent="0.2">
      <c r="A55" s="53" t="s">
        <v>103</v>
      </c>
      <c r="B55" s="88" t="s">
        <v>121</v>
      </c>
      <c r="C55" s="89"/>
      <c r="D55" s="138">
        <v>100</v>
      </c>
      <c r="E55" s="139"/>
      <c r="F55" s="69">
        <f>D55*E55</f>
        <v>0</v>
      </c>
    </row>
    <row r="56" spans="1:6" s="5" customFormat="1" ht="68.25" customHeight="1" x14ac:dyDescent="0.2">
      <c r="A56" s="53" t="s">
        <v>104</v>
      </c>
      <c r="B56" s="88" t="s">
        <v>120</v>
      </c>
      <c r="C56" s="89"/>
      <c r="D56" s="68" t="s">
        <v>23</v>
      </c>
      <c r="E56" s="80"/>
      <c r="F56" s="69">
        <f t="shared" ref="F56" si="5">E56</f>
        <v>0</v>
      </c>
    </row>
    <row r="57" spans="1:6" s="24" customFormat="1" ht="17.25" customHeight="1" x14ac:dyDescent="0.2">
      <c r="A57" s="77" t="s">
        <v>66</v>
      </c>
      <c r="B57" s="76" t="s">
        <v>67</v>
      </c>
      <c r="C57" s="72"/>
      <c r="D57" s="73"/>
      <c r="E57" s="73"/>
      <c r="F57" s="74"/>
    </row>
    <row r="58" spans="1:6" s="5" customFormat="1" ht="12.75" customHeight="1" x14ac:dyDescent="0.2">
      <c r="A58" s="52" t="s">
        <v>105</v>
      </c>
      <c r="B58" s="88" t="s">
        <v>57</v>
      </c>
      <c r="C58" s="89"/>
      <c r="D58" s="68" t="s">
        <v>23</v>
      </c>
      <c r="E58" s="70"/>
      <c r="F58" s="69">
        <f t="shared" ref="F58:F59" si="6">E58</f>
        <v>0</v>
      </c>
    </row>
    <row r="59" spans="1:6" s="5" customFormat="1" ht="91.5" customHeight="1" x14ac:dyDescent="0.2">
      <c r="A59" s="52" t="s">
        <v>106</v>
      </c>
      <c r="B59" s="88" t="s">
        <v>68</v>
      </c>
      <c r="C59" s="89"/>
      <c r="D59" s="68" t="s">
        <v>23</v>
      </c>
      <c r="E59" s="70"/>
      <c r="F59" s="69">
        <f t="shared" si="6"/>
        <v>0</v>
      </c>
    </row>
    <row r="60" spans="1:6" s="5" customFormat="1" ht="64.5" customHeight="1" x14ac:dyDescent="0.2">
      <c r="A60" s="52" t="s">
        <v>107</v>
      </c>
      <c r="B60" s="88" t="s">
        <v>69</v>
      </c>
      <c r="C60" s="89"/>
      <c r="D60" s="71">
        <v>10</v>
      </c>
      <c r="E60" s="70"/>
      <c r="F60" s="69">
        <f t="shared" ref="F60:F65" si="7">D60*E60</f>
        <v>0</v>
      </c>
    </row>
    <row r="61" spans="1:6" s="5" customFormat="1" ht="156.75" customHeight="1" x14ac:dyDescent="0.2">
      <c r="A61" s="52" t="s">
        <v>108</v>
      </c>
      <c r="B61" s="90" t="s">
        <v>125</v>
      </c>
      <c r="C61" s="91"/>
      <c r="D61" s="138">
        <v>50</v>
      </c>
      <c r="E61" s="139"/>
      <c r="F61" s="69">
        <f t="shared" si="7"/>
        <v>0</v>
      </c>
    </row>
    <row r="62" spans="1:6" s="5" customFormat="1" ht="138.75" customHeight="1" x14ac:dyDescent="0.2">
      <c r="A62" s="53" t="s">
        <v>109</v>
      </c>
      <c r="B62" s="88" t="s">
        <v>126</v>
      </c>
      <c r="C62" s="89"/>
      <c r="D62" s="140">
        <v>37.5</v>
      </c>
      <c r="E62" s="139"/>
      <c r="F62" s="69">
        <f t="shared" si="7"/>
        <v>0</v>
      </c>
    </row>
    <row r="63" spans="1:6" s="5" customFormat="1" ht="63" customHeight="1" x14ac:dyDescent="0.2">
      <c r="A63" s="52" t="s">
        <v>110</v>
      </c>
      <c r="B63" s="88" t="s">
        <v>127</v>
      </c>
      <c r="C63" s="89"/>
      <c r="D63" s="138">
        <v>10</v>
      </c>
      <c r="E63" s="139"/>
      <c r="F63" s="69">
        <f t="shared" si="7"/>
        <v>0</v>
      </c>
    </row>
    <row r="64" spans="1:6" s="5" customFormat="1" ht="50.25" customHeight="1" x14ac:dyDescent="0.2">
      <c r="A64" s="52" t="s">
        <v>111</v>
      </c>
      <c r="B64" s="88" t="s">
        <v>128</v>
      </c>
      <c r="C64" s="89"/>
      <c r="D64" s="71">
        <v>2</v>
      </c>
      <c r="E64" s="70"/>
      <c r="F64" s="69">
        <f t="shared" si="7"/>
        <v>0</v>
      </c>
    </row>
    <row r="65" spans="1:7" s="5" customFormat="1" ht="65.25" customHeight="1" x14ac:dyDescent="0.2">
      <c r="A65" s="53" t="s">
        <v>112</v>
      </c>
      <c r="B65" s="88" t="s">
        <v>129</v>
      </c>
      <c r="C65" s="89"/>
      <c r="D65" s="71">
        <v>2</v>
      </c>
      <c r="E65" s="70"/>
      <c r="F65" s="69">
        <f t="shared" si="7"/>
        <v>0</v>
      </c>
    </row>
    <row r="66" spans="1:7" s="5" customFormat="1" ht="52.5" customHeight="1" x14ac:dyDescent="0.2">
      <c r="A66" s="53" t="s">
        <v>113</v>
      </c>
      <c r="B66" s="88" t="s">
        <v>70</v>
      </c>
      <c r="C66" s="89"/>
      <c r="D66" s="68" t="s">
        <v>23</v>
      </c>
      <c r="E66" s="78"/>
      <c r="F66" s="69">
        <f t="shared" ref="F66" si="8">E66</f>
        <v>0</v>
      </c>
    </row>
    <row r="67" spans="1:7" s="24" customFormat="1" ht="17.25" customHeight="1" x14ac:dyDescent="0.2">
      <c r="A67" s="77" t="s">
        <v>71</v>
      </c>
      <c r="B67" s="76" t="s">
        <v>72</v>
      </c>
      <c r="C67" s="72"/>
      <c r="D67" s="73"/>
      <c r="E67" s="73"/>
      <c r="F67" s="74"/>
    </row>
    <row r="68" spans="1:7" s="5" customFormat="1" ht="38.25" customHeight="1" x14ac:dyDescent="0.2">
      <c r="A68" s="52" t="s">
        <v>114</v>
      </c>
      <c r="B68" s="88" t="s">
        <v>136</v>
      </c>
      <c r="C68" s="89"/>
      <c r="D68" s="68" t="s">
        <v>23</v>
      </c>
      <c r="E68" s="70"/>
      <c r="F68" s="69">
        <f t="shared" ref="F68" si="9">E68</f>
        <v>0</v>
      </c>
    </row>
    <row r="69" spans="1:7" s="5" customFormat="1" ht="102" customHeight="1" x14ac:dyDescent="0.2">
      <c r="A69" s="52" t="s">
        <v>115</v>
      </c>
      <c r="B69" s="88" t="s">
        <v>73</v>
      </c>
      <c r="C69" s="89"/>
      <c r="D69" s="71">
        <v>30</v>
      </c>
      <c r="E69" s="70"/>
      <c r="F69" s="69">
        <f>D69*E69</f>
        <v>0</v>
      </c>
    </row>
    <row r="70" spans="1:7" s="5" customFormat="1" ht="39.75" customHeight="1" x14ac:dyDescent="0.2">
      <c r="A70" s="52" t="s">
        <v>116</v>
      </c>
      <c r="B70" s="88" t="s">
        <v>74</v>
      </c>
      <c r="C70" s="89"/>
      <c r="D70" s="138">
        <v>15</v>
      </c>
      <c r="E70" s="139"/>
      <c r="F70" s="69">
        <f>D70*E70</f>
        <v>0</v>
      </c>
    </row>
    <row r="71" spans="1:7" s="5" customFormat="1" ht="38.25" customHeight="1" x14ac:dyDescent="0.2">
      <c r="A71" s="52" t="s">
        <v>117</v>
      </c>
      <c r="B71" s="90" t="s">
        <v>75</v>
      </c>
      <c r="C71" s="91"/>
      <c r="D71" s="71">
        <v>3</v>
      </c>
      <c r="E71" s="70"/>
      <c r="F71" s="69">
        <f>D71*E71</f>
        <v>0</v>
      </c>
    </row>
    <row r="72" spans="1:7" s="24" customFormat="1" ht="17.25" customHeight="1" x14ac:dyDescent="0.2">
      <c r="A72" s="77" t="s">
        <v>131</v>
      </c>
      <c r="B72" s="76" t="s">
        <v>132</v>
      </c>
      <c r="C72" s="72"/>
      <c r="D72" s="73"/>
      <c r="E72" s="73"/>
      <c r="F72" s="74"/>
    </row>
    <row r="73" spans="1:7" s="5" customFormat="1" ht="30" customHeight="1" x14ac:dyDescent="0.2">
      <c r="A73" s="52" t="s">
        <v>133</v>
      </c>
      <c r="B73" s="88" t="s">
        <v>134</v>
      </c>
      <c r="C73" s="89"/>
      <c r="D73" s="87">
        <v>70</v>
      </c>
      <c r="E73" s="70"/>
      <c r="F73" s="69">
        <f>E73*D73</f>
        <v>0</v>
      </c>
    </row>
    <row r="74" spans="1:7" s="5" customFormat="1" ht="15" customHeight="1" thickBot="1" x14ac:dyDescent="0.25">
      <c r="A74" s="52" t="s">
        <v>135</v>
      </c>
      <c r="B74" s="93" t="s">
        <v>32</v>
      </c>
      <c r="C74" s="94"/>
      <c r="D74" s="36"/>
      <c r="E74" s="136">
        <f>SUM(F34:F73)</f>
        <v>0</v>
      </c>
      <c r="F74" s="137"/>
    </row>
    <row r="75" spans="1:7" s="11" customFormat="1" ht="15" customHeight="1" x14ac:dyDescent="0.2">
      <c r="A75" s="31" t="s">
        <v>11</v>
      </c>
      <c r="B75" s="49" t="s">
        <v>76</v>
      </c>
      <c r="C75" s="50"/>
      <c r="D75" s="50"/>
      <c r="E75" s="50"/>
      <c r="F75" s="51"/>
      <c r="G75" s="4"/>
    </row>
    <row r="76" spans="1:7" s="24" customFormat="1" ht="16.5" customHeight="1" x14ac:dyDescent="0.2">
      <c r="A76" s="32" t="s">
        <v>6</v>
      </c>
      <c r="B76" s="116" t="s">
        <v>12</v>
      </c>
      <c r="C76" s="117"/>
      <c r="D76" s="33"/>
      <c r="E76" s="117" t="s">
        <v>14</v>
      </c>
      <c r="F76" s="135"/>
    </row>
    <row r="77" spans="1:7" s="5" customFormat="1" ht="24.75" customHeight="1" x14ac:dyDescent="0.2">
      <c r="A77" s="34" t="s">
        <v>77</v>
      </c>
      <c r="B77" s="127" t="s">
        <v>13</v>
      </c>
      <c r="C77" s="128"/>
      <c r="D77" s="28"/>
      <c r="E77" s="129"/>
      <c r="F77" s="130"/>
    </row>
    <row r="78" spans="1:7" s="5" customFormat="1" ht="24.75" customHeight="1" x14ac:dyDescent="0.2">
      <c r="A78" s="34" t="s">
        <v>78</v>
      </c>
      <c r="B78" s="127" t="s">
        <v>17</v>
      </c>
      <c r="C78" s="128"/>
      <c r="D78" s="28"/>
      <c r="E78" s="129"/>
      <c r="F78" s="130"/>
    </row>
    <row r="79" spans="1:7" s="5" customFormat="1" ht="24.75" customHeight="1" thickBot="1" x14ac:dyDescent="0.25">
      <c r="A79" s="30" t="s">
        <v>79</v>
      </c>
      <c r="B79" s="122" t="s">
        <v>19</v>
      </c>
      <c r="C79" s="123"/>
      <c r="D79" s="124"/>
      <c r="E79" s="125"/>
      <c r="F79" s="126"/>
    </row>
    <row r="80" spans="1:7" s="11" customFormat="1" ht="15" customHeight="1" x14ac:dyDescent="0.2">
      <c r="A80" s="31" t="s">
        <v>15</v>
      </c>
      <c r="B80" s="49" t="s">
        <v>18</v>
      </c>
      <c r="C80" s="50"/>
      <c r="D80" s="50"/>
      <c r="E80" s="50"/>
      <c r="F80" s="51"/>
      <c r="G80" s="4"/>
    </row>
    <row r="81" spans="1:7" s="5" customFormat="1" ht="24.75" customHeight="1" x14ac:dyDescent="0.2">
      <c r="A81" s="63" t="s">
        <v>33</v>
      </c>
      <c r="B81" s="59" t="s">
        <v>35</v>
      </c>
      <c r="C81" s="59"/>
      <c r="D81" s="60"/>
      <c r="E81" s="61" t="s">
        <v>3</v>
      </c>
      <c r="F81" s="62">
        <f>F20+F30</f>
        <v>0</v>
      </c>
    </row>
    <row r="82" spans="1:7" s="5" customFormat="1" ht="24.75" customHeight="1" x14ac:dyDescent="0.2">
      <c r="A82" s="63" t="s">
        <v>34</v>
      </c>
      <c r="B82" s="133" t="s">
        <v>36</v>
      </c>
      <c r="C82" s="134"/>
      <c r="D82" s="60"/>
      <c r="E82" s="61" t="s">
        <v>3</v>
      </c>
      <c r="F82" s="62">
        <f>E74</f>
        <v>0</v>
      </c>
    </row>
    <row r="83" spans="1:7" s="5" customFormat="1" ht="24.75" customHeight="1" x14ac:dyDescent="0.2">
      <c r="A83" s="63" t="s">
        <v>80</v>
      </c>
      <c r="B83" s="59" t="s">
        <v>118</v>
      </c>
      <c r="C83" s="59"/>
      <c r="D83" s="60"/>
      <c r="E83" s="61" t="s">
        <v>3</v>
      </c>
      <c r="F83" s="62">
        <f>SUM(F81:F82)</f>
        <v>0</v>
      </c>
    </row>
    <row r="84" spans="1:7" s="5" customFormat="1" ht="24.75" customHeight="1" x14ac:dyDescent="0.2">
      <c r="A84" s="26" t="s">
        <v>81</v>
      </c>
      <c r="B84" s="28" t="s">
        <v>7</v>
      </c>
      <c r="C84" s="131" t="s">
        <v>8</v>
      </c>
      <c r="D84" s="132"/>
      <c r="E84" s="29"/>
      <c r="F84" s="22">
        <f>ROUND(E84*F83,2)</f>
        <v>0</v>
      </c>
    </row>
    <row r="85" spans="1:7" s="5" customFormat="1" ht="24.75" customHeight="1" x14ac:dyDescent="0.2">
      <c r="A85" s="34" t="s">
        <v>82</v>
      </c>
      <c r="B85" s="35" t="s">
        <v>5</v>
      </c>
      <c r="C85" s="35"/>
      <c r="D85" s="17"/>
      <c r="E85" s="13" t="s">
        <v>3</v>
      </c>
      <c r="F85" s="2">
        <f>F83+F84</f>
        <v>0</v>
      </c>
    </row>
    <row r="86" spans="1:7" s="5" customFormat="1" ht="24.75" customHeight="1" x14ac:dyDescent="0.2">
      <c r="A86" s="34" t="s">
        <v>83</v>
      </c>
      <c r="B86" s="35" t="s">
        <v>2</v>
      </c>
      <c r="C86" s="35"/>
      <c r="D86" s="20"/>
      <c r="E86" s="23">
        <v>0.19</v>
      </c>
      <c r="F86" s="21">
        <f>ROUND(E86*F85,2)</f>
        <v>0</v>
      </c>
    </row>
    <row r="87" spans="1:7" s="18" customFormat="1" ht="24.75" customHeight="1" thickBot="1" x14ac:dyDescent="0.25">
      <c r="A87" s="38" t="s">
        <v>84</v>
      </c>
      <c r="B87" s="36" t="s">
        <v>5</v>
      </c>
      <c r="C87" s="36"/>
      <c r="D87" s="36"/>
      <c r="E87" s="25" t="s">
        <v>4</v>
      </c>
      <c r="F87" s="19">
        <f>F85+F86</f>
        <v>0</v>
      </c>
    </row>
    <row r="88" spans="1:7" s="11" customFormat="1" ht="15" customHeight="1" x14ac:dyDescent="0.2">
      <c r="A88" s="31" t="s">
        <v>27</v>
      </c>
      <c r="B88" s="49" t="s">
        <v>16</v>
      </c>
      <c r="C88" s="50"/>
      <c r="D88" s="50"/>
      <c r="E88" s="50"/>
      <c r="F88" s="51"/>
      <c r="G88" s="4"/>
    </row>
    <row r="89" spans="1:7" ht="132.75" customHeight="1" thickBot="1" x14ac:dyDescent="0.25">
      <c r="A89" s="119"/>
      <c r="B89" s="120"/>
      <c r="C89" s="120"/>
      <c r="D89" s="120"/>
      <c r="E89" s="120"/>
      <c r="F89" s="121"/>
    </row>
  </sheetData>
  <sheetProtection algorithmName="SHA-512" hashValue="p8wJHJEbD/nSRWQGv7L6HncZfbQvRUmVbX0B29YMv6BzLa43dG5Hi7E0nblKRClCYzEXF22qSd+V77SZv/2cdQ==" saltValue="ueM/CY1/Y2IGIFjcthwBLA==" spinCount="100000" sheet="1" selectLockedCells="1"/>
  <mergeCells count="64">
    <mergeCell ref="B73:C73"/>
    <mergeCell ref="B9:D9"/>
    <mergeCell ref="B10:C10"/>
    <mergeCell ref="A89:F89"/>
    <mergeCell ref="B79:D79"/>
    <mergeCell ref="E79:F79"/>
    <mergeCell ref="B77:C77"/>
    <mergeCell ref="E77:F77"/>
    <mergeCell ref="B78:C78"/>
    <mergeCell ref="E78:F78"/>
    <mergeCell ref="C84:D84"/>
    <mergeCell ref="B82:C82"/>
    <mergeCell ref="E76:F76"/>
    <mergeCell ref="B76:C76"/>
    <mergeCell ref="E74:F74"/>
    <mergeCell ref="B36:C36"/>
    <mergeCell ref="B41:C41"/>
    <mergeCell ref="E1:F1"/>
    <mergeCell ref="A1:D2"/>
    <mergeCell ref="A4:B4"/>
    <mergeCell ref="A6:F6"/>
    <mergeCell ref="C4:F4"/>
    <mergeCell ref="C3:F3"/>
    <mergeCell ref="B32:C32"/>
    <mergeCell ref="B39:C39"/>
    <mergeCell ref="B40:C40"/>
    <mergeCell ref="B74:C74"/>
    <mergeCell ref="B11:C11"/>
    <mergeCell ref="B20:C20"/>
    <mergeCell ref="B45:C45"/>
    <mergeCell ref="B46:C46"/>
    <mergeCell ref="B47:C47"/>
    <mergeCell ref="B48:C48"/>
    <mergeCell ref="B23:C23"/>
    <mergeCell ref="B30:C30"/>
    <mergeCell ref="B21:D21"/>
    <mergeCell ref="B22:C22"/>
    <mergeCell ref="B70:C70"/>
    <mergeCell ref="B71:C71"/>
    <mergeCell ref="B34:C34"/>
    <mergeCell ref="B37:C37"/>
    <mergeCell ref="B38:C38"/>
    <mergeCell ref="B69:C69"/>
    <mergeCell ref="B49:C49"/>
    <mergeCell ref="B50:C50"/>
    <mergeCell ref="B51:C51"/>
    <mergeCell ref="B52:C52"/>
    <mergeCell ref="B53:C53"/>
    <mergeCell ref="B54:C54"/>
    <mergeCell ref="B55:C55"/>
    <mergeCell ref="B56:C56"/>
    <mergeCell ref="B63:C63"/>
    <mergeCell ref="B64:C64"/>
    <mergeCell ref="B65:C65"/>
    <mergeCell ref="B66:C66"/>
    <mergeCell ref="B68:C68"/>
    <mergeCell ref="B58:C58"/>
    <mergeCell ref="B59:C59"/>
    <mergeCell ref="B60:C60"/>
    <mergeCell ref="B61:C61"/>
    <mergeCell ref="B62:C62"/>
    <mergeCell ref="B42:C42"/>
    <mergeCell ref="B43:C43"/>
    <mergeCell ref="B44:C44"/>
  </mergeCells>
  <phoneticPr fontId="0" type="noConversion"/>
  <printOptions horizontalCentered="1"/>
  <pageMargins left="0.15748031496062992" right="0.15748031496062992" top="0.19685039370078741" bottom="0.47244094488188981" header="3.937007874015748E-2" footer="0.15748031496062992"/>
  <pageSetup paperSize="9" scale="91" fitToHeight="0" orientation="portrait" copies="4" r:id="rId1"/>
  <headerFooter alignWithMargins="0">
    <oddFooter>&amp;L&amp;8&lt;&amp;F&gt;&amp;C&amp;8Funke Management + Bauberatung
Prager Str. 60,  04317 Leipzig&amp;R Seite &amp;P von &amp;N</oddFooter>
  </headerFooter>
  <rowBreaks count="3" manualBreakCount="3">
    <brk id="40" max="5" man="1"/>
    <brk id="55" max="5" man="1"/>
    <brk id="87"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Honorardatenblatt</vt:lpstr>
      <vt:lpstr>Honorardatenblatt!Druckbereich</vt:lpstr>
      <vt:lpstr>Honorardatenblatt!Drucktitel</vt:lpstr>
    </vt:vector>
  </TitlesOfParts>
  <Company>FMB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huelsut</dc:creator>
  <cp:lastModifiedBy>Bastian Heinlin</cp:lastModifiedBy>
  <cp:lastPrinted>2025-02-14T10:05:47Z</cp:lastPrinted>
  <dcterms:created xsi:type="dcterms:W3CDTF">2011-08-17T11:10:42Z</dcterms:created>
  <dcterms:modified xsi:type="dcterms:W3CDTF">2025-03-05T13:22:54Z</dcterms:modified>
</cp:coreProperties>
</file>