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2 Koordination IFD\Ausschreibung IFD\2026-2031\finale Version\"/>
    </mc:Choice>
  </mc:AlternateContent>
  <bookViews>
    <workbookView xWindow="0" yWindow="0" windowWidth="28800" windowHeight="117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40" i="1"/>
  <c r="H39" i="1"/>
  <c r="D39" i="1"/>
  <c r="E39" i="1"/>
  <c r="F39" i="1"/>
  <c r="G39" i="1"/>
  <c r="D40" i="1"/>
  <c r="E40" i="1"/>
  <c r="F40" i="1"/>
  <c r="G40" i="1"/>
  <c r="D41" i="1"/>
  <c r="E41" i="1"/>
  <c r="F41" i="1"/>
  <c r="G41" i="1"/>
  <c r="C41" i="1"/>
  <c r="C40" i="1"/>
  <c r="C39" i="1"/>
  <c r="F38" i="1"/>
  <c r="F37" i="1"/>
  <c r="F36" i="1"/>
  <c r="E38" i="1"/>
  <c r="E37" i="1"/>
  <c r="E36" i="1"/>
  <c r="D38" i="1"/>
  <c r="D37" i="1"/>
  <c r="D36" i="1"/>
  <c r="G36" i="1"/>
  <c r="H36" i="1"/>
  <c r="G37" i="1"/>
  <c r="H37" i="1"/>
  <c r="G38" i="1"/>
  <c r="H38" i="1"/>
  <c r="C38" i="1"/>
  <c r="C37" i="1"/>
  <c r="C36" i="1"/>
  <c r="H32" i="1" l="1"/>
  <c r="G32" i="1"/>
  <c r="F32" i="1"/>
  <c r="F33" i="1" s="1"/>
  <c r="E32" i="1"/>
  <c r="E33" i="1" s="1"/>
  <c r="D32" i="1"/>
  <c r="C32" i="1"/>
  <c r="H31" i="1"/>
  <c r="G31" i="1"/>
  <c r="F31" i="1"/>
  <c r="E31" i="1"/>
  <c r="D31" i="1"/>
  <c r="C31" i="1"/>
  <c r="D27" i="1"/>
  <c r="E27" i="1"/>
  <c r="F27" i="1"/>
  <c r="G27" i="1"/>
  <c r="H27" i="1"/>
  <c r="D26" i="1"/>
  <c r="E26" i="1"/>
  <c r="F26" i="1"/>
  <c r="G26" i="1"/>
  <c r="H26" i="1"/>
  <c r="C26" i="1"/>
  <c r="C27" i="1"/>
  <c r="D25" i="1"/>
  <c r="E25" i="1"/>
  <c r="F25" i="1"/>
  <c r="G25" i="1"/>
  <c r="H25" i="1"/>
  <c r="C25" i="1"/>
  <c r="D8" i="1"/>
  <c r="E8" i="1"/>
  <c r="F8" i="1"/>
  <c r="G8" i="1"/>
  <c r="H8" i="1"/>
  <c r="C8" i="1"/>
  <c r="C15" i="1"/>
  <c r="C16" i="1" s="1"/>
  <c r="D15" i="1"/>
  <c r="D16" i="1" s="1"/>
  <c r="E15" i="1"/>
  <c r="F15" i="1"/>
  <c r="F16" i="1" s="1"/>
  <c r="G15" i="1"/>
  <c r="G16" i="1" s="1"/>
  <c r="H15" i="1"/>
  <c r="H16" i="1" s="1"/>
  <c r="E16" i="1"/>
  <c r="D14" i="1"/>
  <c r="E14" i="1"/>
  <c r="F14" i="1"/>
  <c r="G14" i="1"/>
  <c r="H14" i="1"/>
  <c r="C14" i="1"/>
  <c r="D7" i="1"/>
  <c r="E7" i="1"/>
  <c r="F7" i="1"/>
  <c r="G7" i="1"/>
  <c r="H7" i="1"/>
  <c r="C7" i="1"/>
  <c r="D6" i="1"/>
  <c r="E6" i="1"/>
  <c r="F6" i="1"/>
  <c r="F9" i="1" s="1"/>
  <c r="F10" i="1" s="1"/>
  <c r="G6" i="1"/>
  <c r="H6" i="1"/>
  <c r="C6" i="1"/>
  <c r="C20" i="1" l="1"/>
  <c r="G9" i="1"/>
  <c r="G10" i="1" s="1"/>
  <c r="G20" i="1" s="1"/>
  <c r="F20" i="1"/>
  <c r="G33" i="1"/>
  <c r="H33" i="1"/>
  <c r="D33" i="1"/>
  <c r="C33" i="1"/>
  <c r="C9" i="1"/>
  <c r="C10" i="1" s="1"/>
  <c r="E9" i="1"/>
  <c r="E10" i="1" s="1"/>
  <c r="E20" i="1" s="1"/>
  <c r="G19" i="1"/>
  <c r="H9" i="1"/>
  <c r="D9" i="1"/>
  <c r="F19" i="1"/>
  <c r="D10" i="1" l="1"/>
  <c r="D20" i="1" s="1"/>
  <c r="D19" i="1"/>
  <c r="H10" i="1"/>
  <c r="H20" i="1" s="1"/>
  <c r="H19" i="1"/>
  <c r="C19" i="1"/>
  <c r="E19" i="1"/>
</calcChain>
</file>

<file path=xl/sharedStrings.xml><?xml version="1.0" encoding="utf-8"?>
<sst xmlns="http://schemas.openxmlformats.org/spreadsheetml/2006/main" count="33" uniqueCount="27">
  <si>
    <t xml:space="preserve">TV-L E11, Stufe: </t>
  </si>
  <si>
    <t xml:space="preserve">TV-L E12, Stufe: </t>
  </si>
  <si>
    <t>Brutto gemäß TV-L, Tabelle 01.02.2025 - 31.10.2025 pro Monat</t>
  </si>
  <si>
    <t>Brutto gemäß TV-L, Tabelle 01.02.2025 - 31.10.2025 pro Jahr</t>
  </si>
  <si>
    <t>Arbeitgeberbrutto pro Monat (Brutto + 23%)</t>
  </si>
  <si>
    <t>Arbeitgeberbrutto pro Jahr (Brutto + 23%)</t>
  </si>
  <si>
    <r>
      <t>Kostensatz für</t>
    </r>
    <r>
      <rPr>
        <b/>
        <sz val="11"/>
        <color rgb="FF000000"/>
        <rFont val="Calibri"/>
        <family val="2"/>
      </rPr>
      <t xml:space="preserve"> 5 Qualifizierte Beratungen</t>
    </r>
    <r>
      <rPr>
        <sz val="11"/>
        <color rgb="FF000000"/>
        <rFont val="Calibri"/>
        <family val="2"/>
      </rPr>
      <t xml:space="preserve"> pro Monat (á 180,00 €)</t>
    </r>
  </si>
  <si>
    <r>
      <t xml:space="preserve">Kostensatz für </t>
    </r>
    <r>
      <rPr>
        <b/>
        <sz val="11"/>
        <color rgb="FF000000"/>
        <rFont val="Calibri"/>
        <family val="2"/>
      </rPr>
      <t>10 Sicherungen</t>
    </r>
    <r>
      <rPr>
        <sz val="11"/>
        <color rgb="FF000000"/>
        <rFont val="Calibri"/>
        <family val="2"/>
      </rPr>
      <t xml:space="preserve"> pro Monat (á 300,00 €)</t>
    </r>
  </si>
  <si>
    <r>
      <t>Kostensatz für</t>
    </r>
    <r>
      <rPr>
        <b/>
        <sz val="11"/>
        <color rgb="FF000000"/>
        <rFont val="Calibri"/>
        <family val="2"/>
      </rPr>
      <t xml:space="preserve"> 5 UB-Berufsbegleitung</t>
    </r>
    <r>
      <rPr>
        <sz val="11"/>
        <color rgb="FF000000"/>
        <rFont val="Calibri"/>
        <family val="2"/>
      </rPr>
      <t xml:space="preserve">  pro Monat (á 380,00 €)</t>
    </r>
  </si>
  <si>
    <t>Finanzierung pro IFD Vollzeitstelle durch Fallpauschalen:</t>
  </si>
  <si>
    <t xml:space="preserve">Grundbetrag i.H.v. 40% der Personalkosten + Fallpauschale </t>
  </si>
  <si>
    <t>Jährlich bei 20 (5-10-5) lfd. Fällen pro Monat</t>
  </si>
  <si>
    <t>Monatlich bei 20 (5-10-5) lfd. Fällen pro Monat</t>
  </si>
  <si>
    <t>Finanzierung einer Stelle bei 20 (5-10-5) lfd. Fällen pro Monat</t>
  </si>
  <si>
    <t>Finanzierung einer Stelle pro Jahr bei 20 (5-10-5) lfd. Fällen pro Monat</t>
  </si>
  <si>
    <t>Kosten pro IFD-Vollzeitstelle beim Träger:</t>
  </si>
  <si>
    <t>Finanzierung pro IFD-Vollzeitstelle durch Fallpauschalen:</t>
  </si>
  <si>
    <r>
      <t xml:space="preserve">Kostensatz für </t>
    </r>
    <r>
      <rPr>
        <b/>
        <sz val="11"/>
        <color rgb="FF000000"/>
        <rFont val="Calibri"/>
        <family val="2"/>
      </rPr>
      <t>5 Fachdienstliche Stellungnahmen</t>
    </r>
    <r>
      <rPr>
        <sz val="11"/>
        <color rgb="FF000000"/>
        <rFont val="Calibri"/>
        <family val="2"/>
      </rPr>
      <t xml:space="preserve"> (á 1.050,00 €)</t>
    </r>
  </si>
  <si>
    <r>
      <t xml:space="preserve">Kostensatz für </t>
    </r>
    <r>
      <rPr>
        <b/>
        <sz val="11"/>
        <color rgb="FF000000"/>
        <rFont val="Calibri"/>
        <family val="2"/>
      </rPr>
      <t>7 Fachdienstliche Stellungnahmen</t>
    </r>
    <r>
      <rPr>
        <sz val="11"/>
        <color rgb="FF000000"/>
        <rFont val="Calibri"/>
        <family val="2"/>
      </rPr>
      <t xml:space="preserve"> (á 1.050,00 €)</t>
    </r>
  </si>
  <si>
    <r>
      <t xml:space="preserve">Kostensatz für </t>
    </r>
    <r>
      <rPr>
        <b/>
        <sz val="11"/>
        <color rgb="FF000000"/>
        <rFont val="Calibri"/>
        <family val="2"/>
      </rPr>
      <t>10 Fachdienstliche Stellungnahmen</t>
    </r>
    <r>
      <rPr>
        <sz val="11"/>
        <color rgb="FF000000"/>
        <rFont val="Calibri"/>
        <family val="2"/>
      </rPr>
      <t xml:space="preserve"> (á 1.050,00 €)</t>
    </r>
  </si>
  <si>
    <r>
      <t xml:space="preserve">Monatlich bei </t>
    </r>
    <r>
      <rPr>
        <b/>
        <sz val="11"/>
        <color rgb="FF000000"/>
        <rFont val="Calibri"/>
        <family val="2"/>
      </rPr>
      <t>5 Fachdienstlichen Stellungnahmen</t>
    </r>
    <r>
      <rPr>
        <sz val="11"/>
        <color rgb="FF000000"/>
        <rFont val="Calibri"/>
        <family val="2"/>
      </rPr>
      <t xml:space="preserve"> pro Monat</t>
    </r>
  </si>
  <si>
    <r>
      <t xml:space="preserve">Monatlich bei </t>
    </r>
    <r>
      <rPr>
        <b/>
        <sz val="11"/>
        <color rgb="FF000000"/>
        <rFont val="Calibri"/>
        <family val="2"/>
      </rPr>
      <t>7 Fachdienstlichen Stellungnahmen</t>
    </r>
    <r>
      <rPr>
        <sz val="11"/>
        <color rgb="FF000000"/>
        <rFont val="Calibri"/>
        <family val="2"/>
      </rPr>
      <t xml:space="preserve"> pro Monat</t>
    </r>
  </si>
  <si>
    <r>
      <t xml:space="preserve">Monatlich bei </t>
    </r>
    <r>
      <rPr>
        <b/>
        <sz val="11"/>
        <color rgb="FF000000"/>
        <rFont val="Calibri"/>
        <family val="2"/>
      </rPr>
      <t>10 Fachdienstlichen Stellungnahmen</t>
    </r>
    <r>
      <rPr>
        <sz val="11"/>
        <color rgb="FF000000"/>
        <rFont val="Calibri"/>
        <family val="2"/>
      </rPr>
      <t xml:space="preserve"> pro Monat</t>
    </r>
  </si>
  <si>
    <r>
      <t>Jährlich bei</t>
    </r>
    <r>
      <rPr>
        <b/>
        <sz val="11"/>
        <color rgb="FF000000"/>
        <rFont val="Calibri"/>
        <family val="2"/>
      </rPr>
      <t xml:space="preserve"> 5 Fachdienstlichen Stellungnahmen</t>
    </r>
    <r>
      <rPr>
        <sz val="11"/>
        <color rgb="FF000000"/>
        <rFont val="Calibri"/>
        <family val="2"/>
      </rPr>
      <t xml:space="preserve"> pro Monat</t>
    </r>
  </si>
  <si>
    <r>
      <t xml:space="preserve">Jährlich bei </t>
    </r>
    <r>
      <rPr>
        <b/>
        <sz val="11"/>
        <color rgb="FF000000"/>
        <rFont val="Calibri"/>
        <family val="2"/>
      </rPr>
      <t>7 Fachdienstlichen Stellungnahmen</t>
    </r>
    <r>
      <rPr>
        <sz val="11"/>
        <color rgb="FF000000"/>
        <rFont val="Calibri"/>
        <family val="2"/>
      </rPr>
      <t xml:space="preserve"> pro Monat</t>
    </r>
  </si>
  <si>
    <r>
      <t xml:space="preserve">Jährlich bei </t>
    </r>
    <r>
      <rPr>
        <b/>
        <sz val="11"/>
        <color rgb="FF000000"/>
        <rFont val="Calibri"/>
        <family val="2"/>
      </rPr>
      <t>10 Fachdienstlichen Stellungnahmen</t>
    </r>
    <r>
      <rPr>
        <sz val="11"/>
        <color rgb="FF000000"/>
        <rFont val="Calibri"/>
        <family val="2"/>
      </rPr>
      <t xml:space="preserve"> pro Monat</t>
    </r>
  </si>
  <si>
    <t>Beispiel Vergütung IFD gemäß 3.5.3 Leistungsbeschreibung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</si>
</sst>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&quot;[$€-407]"/>
    <numFmt numFmtId="165" formatCode="#,##0.00&quot; &quot;[$€-407]"/>
    <numFmt numFmtId="166" formatCode="#,##0.00\ [$€-407]"/>
    <numFmt numFmtId="167" formatCode="_-* #,##0.00\ [$€-407]_-;\-* #,##0.00\ [$€-407]_-;_-* &quot;-&quot;??\ [$€-407]_-;_-@_-"/>
  </numFmts>
  <fonts count="3" x14ac:knownFonts="1"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2" fillId="2" borderId="1" xfId="0" applyFont="1" applyFill="1" applyBorder="1"/>
    <xf numFmtId="0" fontId="0" fillId="0" borderId="1" xfId="0" applyBorder="1"/>
    <xf numFmtId="164" fontId="0" fillId="2" borderId="1" xfId="0" applyNumberFormat="1" applyFill="1" applyBorder="1"/>
    <xf numFmtId="0" fontId="0" fillId="0" borderId="1" xfId="0" applyFill="1" applyBorder="1"/>
    <xf numFmtId="165" fontId="0" fillId="2" borderId="1" xfId="0" applyNumberFormat="1" applyFill="1" applyBorder="1"/>
    <xf numFmtId="166" fontId="0" fillId="3" borderId="1" xfId="0" applyNumberFormat="1" applyFill="1" applyBorder="1"/>
    <xf numFmtId="166" fontId="0" fillId="0" borderId="1" xfId="0" applyNumberFormat="1" applyFill="1" applyBorder="1"/>
    <xf numFmtId="0" fontId="0" fillId="0" borderId="0" xfId="0" applyFill="1"/>
    <xf numFmtId="0" fontId="0" fillId="0" borderId="2" xfId="0" applyBorder="1"/>
    <xf numFmtId="0" fontId="0" fillId="2" borderId="3" xfId="0" applyFill="1" applyBorder="1"/>
    <xf numFmtId="0" fontId="2" fillId="2" borderId="3" xfId="0" applyFont="1" applyFill="1" applyBorder="1"/>
    <xf numFmtId="166" fontId="0" fillId="0" borderId="0" xfId="0" applyNumberFormat="1"/>
    <xf numFmtId="164" fontId="0" fillId="2" borderId="2" xfId="0" applyNumberFormat="1" applyFont="1" applyFill="1" applyBorder="1"/>
    <xf numFmtId="167" fontId="0" fillId="0" borderId="0" xfId="0" applyNumberFormat="1"/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4"/>
  <sheetViews>
    <sheetView tabSelected="1" workbookViewId="0">
      <selection activeCell="J6" sqref="J6"/>
    </sheetView>
  </sheetViews>
  <sheetFormatPr baseColWidth="10" defaultColWidth="11.7109375" defaultRowHeight="15" x14ac:dyDescent="0.25"/>
  <cols>
    <col min="1" max="1" width="2.7109375" customWidth="1"/>
    <col min="2" max="2" width="71.28515625" customWidth="1"/>
    <col min="3" max="3" width="17.42578125" customWidth="1"/>
    <col min="4" max="5" width="14.7109375" customWidth="1"/>
    <col min="6" max="8" width="15.28515625" customWidth="1"/>
    <col min="9" max="9" width="11.7109375" customWidth="1"/>
    <col min="10" max="11" width="13" bestFit="1" customWidth="1"/>
  </cols>
  <sheetData>
    <row r="2" spans="1:11" x14ac:dyDescent="0.25">
      <c r="A2" s="16" t="s">
        <v>26</v>
      </c>
      <c r="B2" s="16"/>
      <c r="C2" s="16"/>
      <c r="D2" s="16"/>
      <c r="E2" s="16"/>
      <c r="F2" s="16"/>
      <c r="G2" s="16"/>
      <c r="H2" s="16"/>
    </row>
    <row r="4" spans="1:11" x14ac:dyDescent="0.25">
      <c r="C4" s="1" t="s">
        <v>0</v>
      </c>
    </row>
    <row r="5" spans="1:11" x14ac:dyDescent="0.25">
      <c r="A5" s="1">
        <v>1</v>
      </c>
      <c r="B5" s="2" t="s">
        <v>16</v>
      </c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</row>
    <row r="6" spans="1:11" x14ac:dyDescent="0.25">
      <c r="A6" s="3"/>
      <c r="B6" s="3" t="s">
        <v>6</v>
      </c>
      <c r="C6" s="4">
        <f>180*5</f>
        <v>900</v>
      </c>
      <c r="D6" s="4">
        <f t="shared" ref="D6:H6" si="0">180*5</f>
        <v>900</v>
      </c>
      <c r="E6" s="4">
        <f t="shared" si="0"/>
        <v>900</v>
      </c>
      <c r="F6" s="4">
        <f t="shared" si="0"/>
        <v>900</v>
      </c>
      <c r="G6" s="4">
        <f t="shared" si="0"/>
        <v>900</v>
      </c>
      <c r="H6" s="4">
        <f t="shared" si="0"/>
        <v>900</v>
      </c>
    </row>
    <row r="7" spans="1:11" x14ac:dyDescent="0.25">
      <c r="A7" s="3"/>
      <c r="B7" s="3" t="s">
        <v>7</v>
      </c>
      <c r="C7" s="4">
        <f>300*10</f>
        <v>3000</v>
      </c>
      <c r="D7" s="4">
        <f t="shared" ref="D7:H7" si="1">300*10</f>
        <v>3000</v>
      </c>
      <c r="E7" s="4">
        <f t="shared" si="1"/>
        <v>3000</v>
      </c>
      <c r="F7" s="4">
        <f t="shared" si="1"/>
        <v>3000</v>
      </c>
      <c r="G7" s="4">
        <f t="shared" si="1"/>
        <v>3000</v>
      </c>
      <c r="H7" s="4">
        <f t="shared" si="1"/>
        <v>3000</v>
      </c>
    </row>
    <row r="8" spans="1:11" x14ac:dyDescent="0.25">
      <c r="A8" s="3"/>
      <c r="B8" s="3" t="s">
        <v>8</v>
      </c>
      <c r="C8" s="4">
        <f>380*5</f>
        <v>1900</v>
      </c>
      <c r="D8" s="4">
        <f t="shared" ref="D8:H8" si="2">380*5</f>
        <v>1900</v>
      </c>
      <c r="E8" s="4">
        <f t="shared" si="2"/>
        <v>1900</v>
      </c>
      <c r="F8" s="4">
        <f t="shared" si="2"/>
        <v>1900</v>
      </c>
      <c r="G8" s="4">
        <f t="shared" si="2"/>
        <v>1900</v>
      </c>
      <c r="H8" s="4">
        <f t="shared" si="2"/>
        <v>1900</v>
      </c>
    </row>
    <row r="9" spans="1:11" x14ac:dyDescent="0.25">
      <c r="A9" s="3"/>
      <c r="B9" s="3" t="s">
        <v>13</v>
      </c>
      <c r="C9" s="4">
        <f>SUM(C6:C8)</f>
        <v>5800</v>
      </c>
      <c r="D9" s="4">
        <f t="shared" ref="D9:H9" si="3">SUM(D6:D8)</f>
        <v>5800</v>
      </c>
      <c r="E9" s="4">
        <f t="shared" si="3"/>
        <v>5800</v>
      </c>
      <c r="F9" s="4">
        <f t="shared" si="3"/>
        <v>5800</v>
      </c>
      <c r="G9" s="4">
        <f t="shared" si="3"/>
        <v>5800</v>
      </c>
      <c r="H9" s="4">
        <f t="shared" si="3"/>
        <v>5800</v>
      </c>
    </row>
    <row r="10" spans="1:11" x14ac:dyDescent="0.25">
      <c r="A10" s="3"/>
      <c r="B10" s="3" t="s">
        <v>14</v>
      </c>
      <c r="C10" s="4">
        <f>12*C9</f>
        <v>69600</v>
      </c>
      <c r="D10" s="4">
        <f t="shared" ref="D10:H10" si="4">12*D9</f>
        <v>69600</v>
      </c>
      <c r="E10" s="4">
        <f t="shared" si="4"/>
        <v>69600</v>
      </c>
      <c r="F10" s="4">
        <f t="shared" si="4"/>
        <v>69600</v>
      </c>
      <c r="G10" s="4">
        <f t="shared" si="4"/>
        <v>69600</v>
      </c>
      <c r="H10" s="4">
        <f t="shared" si="4"/>
        <v>69600</v>
      </c>
    </row>
    <row r="11" spans="1:11" x14ac:dyDescent="0.25">
      <c r="A11" s="3"/>
      <c r="B11" s="3"/>
      <c r="C11" s="3"/>
      <c r="D11" s="3"/>
      <c r="E11" s="5"/>
      <c r="F11" s="5"/>
      <c r="G11" s="3"/>
      <c r="H11" s="3"/>
    </row>
    <row r="12" spans="1:11" x14ac:dyDescent="0.25">
      <c r="A12" s="1">
        <v>2</v>
      </c>
      <c r="B12" s="2" t="s">
        <v>15</v>
      </c>
      <c r="C12" s="1"/>
      <c r="D12" s="1"/>
      <c r="E12" s="1"/>
      <c r="F12" s="1"/>
      <c r="G12" s="1"/>
      <c r="H12" s="1"/>
    </row>
    <row r="13" spans="1:11" x14ac:dyDescent="0.25">
      <c r="A13" s="3"/>
      <c r="B13" s="3" t="s">
        <v>2</v>
      </c>
      <c r="C13" s="6">
        <v>4064.54</v>
      </c>
      <c r="D13" s="6">
        <v>4323.79</v>
      </c>
      <c r="E13" s="6">
        <v>4619.1000000000004</v>
      </c>
      <c r="F13" s="6">
        <v>5068.49</v>
      </c>
      <c r="G13" s="6">
        <v>5720.84</v>
      </c>
      <c r="H13" s="6">
        <v>5886.14</v>
      </c>
    </row>
    <row r="14" spans="1:11" x14ac:dyDescent="0.25">
      <c r="A14" s="3"/>
      <c r="B14" s="3" t="s">
        <v>3</v>
      </c>
      <c r="C14" s="6">
        <f>C13*12</f>
        <v>48774.479999999996</v>
      </c>
      <c r="D14" s="6">
        <f t="shared" ref="D14:H14" si="5">D13*12</f>
        <v>51885.479999999996</v>
      </c>
      <c r="E14" s="6">
        <f t="shared" si="5"/>
        <v>55429.200000000004</v>
      </c>
      <c r="F14" s="6">
        <f t="shared" si="5"/>
        <v>60821.88</v>
      </c>
      <c r="G14" s="6">
        <f t="shared" si="5"/>
        <v>68650.080000000002</v>
      </c>
      <c r="H14" s="6">
        <f t="shared" si="5"/>
        <v>70633.680000000008</v>
      </c>
    </row>
    <row r="15" spans="1:11" x14ac:dyDescent="0.25">
      <c r="A15" s="3"/>
      <c r="B15" s="3" t="s">
        <v>4</v>
      </c>
      <c r="C15" s="6">
        <f>C13*1.23</f>
        <v>4999.3841999999995</v>
      </c>
      <c r="D15" s="6">
        <f t="shared" ref="D15:H15" si="6">D13*1.23</f>
        <v>5318.2617</v>
      </c>
      <c r="E15" s="6">
        <f t="shared" si="6"/>
        <v>5681.4930000000004</v>
      </c>
      <c r="F15" s="6">
        <f t="shared" si="6"/>
        <v>6234.2426999999998</v>
      </c>
      <c r="G15" s="6">
        <f t="shared" si="6"/>
        <v>7036.6332000000002</v>
      </c>
      <c r="H15" s="6">
        <f t="shared" si="6"/>
        <v>7239.9522000000006</v>
      </c>
      <c r="J15" s="13"/>
    </row>
    <row r="16" spans="1:11" x14ac:dyDescent="0.25">
      <c r="A16" s="3"/>
      <c r="B16" s="3" t="s">
        <v>5</v>
      </c>
      <c r="C16" s="7">
        <f>C15*12</f>
        <v>59992.61039999999</v>
      </c>
      <c r="D16" s="7">
        <f t="shared" ref="D16:H16" si="7">D15*12</f>
        <v>63819.140400000004</v>
      </c>
      <c r="E16" s="7">
        <f t="shared" si="7"/>
        <v>68177.915999999997</v>
      </c>
      <c r="F16" s="7">
        <f t="shared" si="7"/>
        <v>74810.912400000001</v>
      </c>
      <c r="G16" s="7">
        <f t="shared" si="7"/>
        <v>84439.598400000003</v>
      </c>
      <c r="H16" s="7">
        <f t="shared" si="7"/>
        <v>86879.426400000011</v>
      </c>
      <c r="J16" s="13"/>
      <c r="K16" s="13"/>
    </row>
    <row r="17" spans="1:11" s="9" customFormat="1" x14ac:dyDescent="0.25">
      <c r="A17" s="5"/>
      <c r="B17" s="5"/>
      <c r="C17" s="8"/>
      <c r="D17" s="8"/>
      <c r="E17" s="8"/>
      <c r="F17" s="8"/>
      <c r="G17" s="8"/>
      <c r="H17" s="8"/>
    </row>
    <row r="18" spans="1:11" x14ac:dyDescent="0.25">
      <c r="A18" s="11">
        <v>3</v>
      </c>
      <c r="B18" s="12" t="s">
        <v>10</v>
      </c>
      <c r="C18" s="11"/>
      <c r="D18" s="11"/>
      <c r="E18" s="11"/>
      <c r="F18" s="11"/>
      <c r="G18" s="11"/>
      <c r="H18" s="11"/>
    </row>
    <row r="19" spans="1:11" x14ac:dyDescent="0.25">
      <c r="A19" s="10"/>
      <c r="B19" s="10" t="s">
        <v>12</v>
      </c>
      <c r="C19" s="14">
        <f t="shared" ref="C19:H19" si="8">(C15*0.4)+C9</f>
        <v>7799.7536799999998</v>
      </c>
      <c r="D19" s="14">
        <f t="shared" si="8"/>
        <v>7927.3046800000002</v>
      </c>
      <c r="E19" s="14">
        <f t="shared" si="8"/>
        <v>8072.5972000000002</v>
      </c>
      <c r="F19" s="14">
        <f t="shared" si="8"/>
        <v>8293.6970799999999</v>
      </c>
      <c r="G19" s="14">
        <f t="shared" si="8"/>
        <v>8614.6532800000004</v>
      </c>
      <c r="H19" s="14">
        <f t="shared" si="8"/>
        <v>8695.980880000001</v>
      </c>
    </row>
    <row r="20" spans="1:11" x14ac:dyDescent="0.25">
      <c r="A20" s="10"/>
      <c r="B20" s="10" t="s">
        <v>11</v>
      </c>
      <c r="C20" s="14">
        <f>(C16*0.4)+C10</f>
        <v>93597.04415999999</v>
      </c>
      <c r="D20" s="14">
        <f t="shared" ref="D20:H20" si="9">(D16*0.4)+D10</f>
        <v>95127.656159999999</v>
      </c>
      <c r="E20" s="14">
        <f t="shared" si="9"/>
        <v>96871.166400000002</v>
      </c>
      <c r="F20" s="14">
        <f t="shared" si="9"/>
        <v>99524.364960000006</v>
      </c>
      <c r="G20" s="14">
        <f t="shared" si="9"/>
        <v>103375.83936000001</v>
      </c>
      <c r="H20" s="14">
        <f t="shared" si="9"/>
        <v>104351.77056</v>
      </c>
      <c r="J20" s="15"/>
      <c r="K20" s="15"/>
    </row>
    <row r="21" spans="1:11" x14ac:dyDescent="0.25">
      <c r="C21" s="13"/>
      <c r="D21" s="13"/>
      <c r="E21" s="13"/>
      <c r="F21" s="13"/>
      <c r="G21" s="13"/>
      <c r="H21" s="13"/>
    </row>
    <row r="23" spans="1:11" x14ac:dyDescent="0.25">
      <c r="C23" s="1" t="s">
        <v>1</v>
      </c>
    </row>
    <row r="24" spans="1:11" x14ac:dyDescent="0.25">
      <c r="A24" s="1">
        <v>1</v>
      </c>
      <c r="B24" s="2" t="s">
        <v>9</v>
      </c>
      <c r="C24" s="1">
        <v>1</v>
      </c>
      <c r="D24" s="1">
        <v>2</v>
      </c>
      <c r="E24" s="1">
        <v>3</v>
      </c>
      <c r="F24" s="1">
        <v>4</v>
      </c>
      <c r="G24" s="1">
        <v>5</v>
      </c>
      <c r="H24" s="1">
        <v>6</v>
      </c>
    </row>
    <row r="25" spans="1:11" x14ac:dyDescent="0.25">
      <c r="A25" s="3"/>
      <c r="B25" s="3" t="s">
        <v>17</v>
      </c>
      <c r="C25" s="4">
        <f>1050*5</f>
        <v>5250</v>
      </c>
      <c r="D25" s="4">
        <f t="shared" ref="D25:H25" si="10">1050*5</f>
        <v>5250</v>
      </c>
      <c r="E25" s="4">
        <f t="shared" si="10"/>
        <v>5250</v>
      </c>
      <c r="F25" s="4">
        <f t="shared" si="10"/>
        <v>5250</v>
      </c>
      <c r="G25" s="4">
        <f t="shared" si="10"/>
        <v>5250</v>
      </c>
      <c r="H25" s="4">
        <f t="shared" si="10"/>
        <v>5250</v>
      </c>
    </row>
    <row r="26" spans="1:11" x14ac:dyDescent="0.25">
      <c r="A26" s="3"/>
      <c r="B26" s="3" t="s">
        <v>18</v>
      </c>
      <c r="C26" s="4">
        <f>1050*7</f>
        <v>7350</v>
      </c>
      <c r="D26" s="4">
        <f t="shared" ref="D26:H26" si="11">1050*7</f>
        <v>7350</v>
      </c>
      <c r="E26" s="4">
        <f t="shared" si="11"/>
        <v>7350</v>
      </c>
      <c r="F26" s="4">
        <f t="shared" si="11"/>
        <v>7350</v>
      </c>
      <c r="G26" s="4">
        <f t="shared" si="11"/>
        <v>7350</v>
      </c>
      <c r="H26" s="4">
        <f t="shared" si="11"/>
        <v>7350</v>
      </c>
    </row>
    <row r="27" spans="1:11" x14ac:dyDescent="0.25">
      <c r="A27" s="3"/>
      <c r="B27" s="3" t="s">
        <v>19</v>
      </c>
      <c r="C27" s="4">
        <f>1050*10</f>
        <v>10500</v>
      </c>
      <c r="D27" s="4">
        <f t="shared" ref="D27:H27" si="12">1050*10</f>
        <v>10500</v>
      </c>
      <c r="E27" s="4">
        <f t="shared" si="12"/>
        <v>10500</v>
      </c>
      <c r="F27" s="4">
        <f t="shared" si="12"/>
        <v>10500</v>
      </c>
      <c r="G27" s="4">
        <f t="shared" si="12"/>
        <v>10500</v>
      </c>
      <c r="H27" s="4">
        <f t="shared" si="12"/>
        <v>10500</v>
      </c>
    </row>
    <row r="28" spans="1:11" x14ac:dyDescent="0.25">
      <c r="A28" s="3"/>
      <c r="B28" s="3"/>
      <c r="C28" s="3"/>
      <c r="D28" s="3"/>
      <c r="E28" s="5"/>
      <c r="F28" s="5"/>
      <c r="G28" s="3"/>
      <c r="H28" s="3"/>
    </row>
    <row r="29" spans="1:11" x14ac:dyDescent="0.25">
      <c r="A29" s="1">
        <v>2</v>
      </c>
      <c r="B29" s="2" t="s">
        <v>15</v>
      </c>
      <c r="C29" s="1"/>
      <c r="D29" s="1"/>
      <c r="E29" s="1"/>
      <c r="F29" s="1"/>
      <c r="G29" s="1"/>
      <c r="H29" s="1"/>
    </row>
    <row r="30" spans="1:11" x14ac:dyDescent="0.25">
      <c r="A30" s="3"/>
      <c r="B30" s="3" t="s">
        <v>2</v>
      </c>
      <c r="C30" s="6">
        <v>4193.4799999999996</v>
      </c>
      <c r="D30" s="6">
        <v>4474.13</v>
      </c>
      <c r="E30" s="6">
        <v>5068.49</v>
      </c>
      <c r="F30" s="6">
        <v>5590.37</v>
      </c>
      <c r="G30" s="6">
        <v>6264.45</v>
      </c>
      <c r="H30" s="6">
        <v>6446.05</v>
      </c>
    </row>
    <row r="31" spans="1:11" x14ac:dyDescent="0.25">
      <c r="A31" s="3"/>
      <c r="B31" s="3" t="s">
        <v>3</v>
      </c>
      <c r="C31" s="6">
        <f>C30*12</f>
        <v>50321.759999999995</v>
      </c>
      <c r="D31" s="6">
        <f t="shared" ref="D31" si="13">D30*12</f>
        <v>53689.56</v>
      </c>
      <c r="E31" s="6">
        <f t="shared" ref="E31" si="14">E30*12</f>
        <v>60821.88</v>
      </c>
      <c r="F31" s="6">
        <f t="shared" ref="F31" si="15">F30*12</f>
        <v>67084.44</v>
      </c>
      <c r="G31" s="6">
        <f t="shared" ref="G31" si="16">G30*12</f>
        <v>75173.399999999994</v>
      </c>
      <c r="H31" s="6">
        <f t="shared" ref="H31" si="17">H30*12</f>
        <v>77352.600000000006</v>
      </c>
    </row>
    <row r="32" spans="1:11" x14ac:dyDescent="0.25">
      <c r="A32" s="3"/>
      <c r="B32" s="3" t="s">
        <v>4</v>
      </c>
      <c r="C32" s="6">
        <f>C30*1.23</f>
        <v>5157.9803999999995</v>
      </c>
      <c r="D32" s="6">
        <f t="shared" ref="D32:H32" si="18">D30*1.23</f>
        <v>5503.1799000000001</v>
      </c>
      <c r="E32" s="6">
        <f t="shared" si="18"/>
        <v>6234.2426999999998</v>
      </c>
      <c r="F32" s="6">
        <f t="shared" si="18"/>
        <v>6876.1550999999999</v>
      </c>
      <c r="G32" s="6">
        <f t="shared" si="18"/>
        <v>7705.2734999999993</v>
      </c>
      <c r="H32" s="6">
        <f t="shared" si="18"/>
        <v>7928.6414999999997</v>
      </c>
      <c r="J32" s="13"/>
    </row>
    <row r="33" spans="1:10" x14ac:dyDescent="0.25">
      <c r="A33" s="3"/>
      <c r="B33" s="3" t="s">
        <v>5</v>
      </c>
      <c r="C33" s="7">
        <f>C32*12</f>
        <v>61895.76479999999</v>
      </c>
      <c r="D33" s="7">
        <f t="shared" ref="D33" si="19">D32*12</f>
        <v>66038.158800000005</v>
      </c>
      <c r="E33" s="7">
        <f t="shared" ref="E33" si="20">E32*12</f>
        <v>74810.912400000001</v>
      </c>
      <c r="F33" s="7">
        <f t="shared" ref="F33" si="21">F32*12</f>
        <v>82513.861199999999</v>
      </c>
      <c r="G33" s="7">
        <f t="shared" ref="G33" si="22">G32*12</f>
        <v>92463.281999999992</v>
      </c>
      <c r="H33" s="7">
        <f t="shared" ref="H33" si="23">H32*12</f>
        <v>95143.698000000004</v>
      </c>
      <c r="J33" s="13"/>
    </row>
    <row r="34" spans="1:10" s="9" customFormat="1" x14ac:dyDescent="0.25">
      <c r="A34" s="5"/>
      <c r="B34" s="5"/>
      <c r="C34" s="8"/>
      <c r="D34" s="8"/>
      <c r="E34" s="8"/>
      <c r="F34" s="8"/>
      <c r="G34" s="8"/>
      <c r="H34" s="8"/>
    </row>
    <row r="35" spans="1:10" x14ac:dyDescent="0.25">
      <c r="A35" s="11">
        <v>3</v>
      </c>
      <c r="B35" s="12" t="s">
        <v>10</v>
      </c>
      <c r="C35" s="11"/>
      <c r="D35" s="11"/>
      <c r="E35" s="11"/>
      <c r="F35" s="11"/>
      <c r="G35" s="11"/>
      <c r="H35" s="11"/>
    </row>
    <row r="36" spans="1:10" x14ac:dyDescent="0.25">
      <c r="A36" s="10"/>
      <c r="B36" s="10" t="s">
        <v>20</v>
      </c>
      <c r="C36" s="14">
        <f>(C32*0.4)+C25</f>
        <v>7313.1921600000005</v>
      </c>
      <c r="D36" s="14">
        <f>(D32*0.4)+D25</f>
        <v>7451.27196</v>
      </c>
      <c r="E36" s="14">
        <f>(E32*0.4)+E25</f>
        <v>7743.6970799999999</v>
      </c>
      <c r="F36" s="14">
        <f>(F32*0.4)+F25</f>
        <v>8000.4620400000003</v>
      </c>
      <c r="G36" s="14">
        <f t="shared" ref="G36:H36" si="24">(G32*0.4)+G25</f>
        <v>8332.1093999999994</v>
      </c>
      <c r="H36" s="14">
        <f t="shared" si="24"/>
        <v>8421.4565999999995</v>
      </c>
    </row>
    <row r="37" spans="1:10" x14ac:dyDescent="0.25">
      <c r="A37" s="10"/>
      <c r="B37" s="10" t="s">
        <v>21</v>
      </c>
      <c r="C37" s="14">
        <f>(C32*0.4)+C26</f>
        <v>9413.1921600000005</v>
      </c>
      <c r="D37" s="14">
        <f>(D32*0.4)+D26</f>
        <v>9551.27196</v>
      </c>
      <c r="E37" s="14">
        <f>(E32*0.4)+E26</f>
        <v>9843.6970799999999</v>
      </c>
      <c r="F37" s="14">
        <f>(F32*0.4)+F26</f>
        <v>10100.46204</v>
      </c>
      <c r="G37" s="14">
        <f t="shared" ref="G37:H37" si="25">(G32*0.4)+G26</f>
        <v>10432.109399999999</v>
      </c>
      <c r="H37" s="14">
        <f t="shared" si="25"/>
        <v>10521.4566</v>
      </c>
    </row>
    <row r="38" spans="1:10" x14ac:dyDescent="0.25">
      <c r="A38" s="10"/>
      <c r="B38" s="10" t="s">
        <v>22</v>
      </c>
      <c r="C38" s="14">
        <f>(C32*0.4)+C27</f>
        <v>12563.192160000001</v>
      </c>
      <c r="D38" s="14">
        <f>(D32*0.4)+D27</f>
        <v>12701.27196</v>
      </c>
      <c r="E38" s="14">
        <f>(E32*0.4)+E27</f>
        <v>12993.69708</v>
      </c>
      <c r="F38" s="14">
        <f>(F32*0.4)+F27</f>
        <v>13250.46204</v>
      </c>
      <c r="G38" s="14">
        <f t="shared" ref="G38:H38" si="26">(G32*0.4)+G27</f>
        <v>13582.109399999999</v>
      </c>
      <c r="H38" s="14">
        <f t="shared" si="26"/>
        <v>13671.4566</v>
      </c>
    </row>
    <row r="39" spans="1:10" x14ac:dyDescent="0.25">
      <c r="A39" s="10"/>
      <c r="B39" s="10" t="s">
        <v>23</v>
      </c>
      <c r="C39" s="14">
        <f>(C33*0.4)+(C25*12)</f>
        <v>87758.305919999999</v>
      </c>
      <c r="D39" s="14">
        <f t="shared" ref="D39:G39" si="27">(D33*0.4)+(D25*12)</f>
        <v>89415.263520000008</v>
      </c>
      <c r="E39" s="14">
        <f t="shared" si="27"/>
        <v>92924.364960000006</v>
      </c>
      <c r="F39" s="14">
        <f t="shared" si="27"/>
        <v>96005.544480000011</v>
      </c>
      <c r="G39" s="14">
        <f t="shared" si="27"/>
        <v>99985.3128</v>
      </c>
      <c r="H39" s="14">
        <f>(H33*0.4)+(H25*12)</f>
        <v>101057.4792</v>
      </c>
    </row>
    <row r="40" spans="1:10" x14ac:dyDescent="0.25">
      <c r="A40" s="10"/>
      <c r="B40" s="10" t="s">
        <v>24</v>
      </c>
      <c r="C40" s="14">
        <f>(C33*0.4)+(C26*12)</f>
        <v>112958.30592</v>
      </c>
      <c r="D40" s="14">
        <f t="shared" ref="D40:G40" si="28">(D33*0.4)+(D26*12)</f>
        <v>114615.26352000001</v>
      </c>
      <c r="E40" s="14">
        <f t="shared" si="28"/>
        <v>118124.36496000001</v>
      </c>
      <c r="F40" s="14">
        <f t="shared" si="28"/>
        <v>121205.54448000001</v>
      </c>
      <c r="G40" s="14">
        <f t="shared" si="28"/>
        <v>125185.3128</v>
      </c>
      <c r="H40" s="14">
        <f>(H33*0.4)+(H26*12)</f>
        <v>126257.4792</v>
      </c>
    </row>
    <row r="41" spans="1:10" x14ac:dyDescent="0.25">
      <c r="A41" s="10"/>
      <c r="B41" s="10" t="s">
        <v>25</v>
      </c>
      <c r="C41" s="14">
        <f>(C33*0.4)+(C27*12)</f>
        <v>150758.30592000001</v>
      </c>
      <c r="D41" s="14">
        <f t="shared" ref="D41:G41" si="29">(D33*0.4)+(D27*12)</f>
        <v>152415.26352000001</v>
      </c>
      <c r="E41" s="14">
        <f t="shared" si="29"/>
        <v>155924.36496000001</v>
      </c>
      <c r="F41" s="14">
        <f t="shared" si="29"/>
        <v>159005.54448000001</v>
      </c>
      <c r="G41" s="14">
        <f t="shared" si="29"/>
        <v>162985.31280000001</v>
      </c>
      <c r="H41" s="14">
        <f>(H33*0.4)+(H27*12)</f>
        <v>164057.4792</v>
      </c>
    </row>
    <row r="44" spans="1:10" x14ac:dyDescent="0.25">
      <c r="C44" s="13"/>
      <c r="D44" s="13"/>
      <c r="E44" s="13"/>
      <c r="F44" s="13"/>
      <c r="G44" s="13"/>
      <c r="H44" s="13"/>
    </row>
  </sheetData>
  <mergeCells count="1">
    <mergeCell ref="A2:H2"/>
  </mergeCells>
  <pageMargins left="0.25" right="0.25" top="0.96875000000000022" bottom="0.75" header="0.30000000000000004" footer="0.30000000000000004"/>
  <pageSetup paperSize="9" fitToWidth="0" fitToHeight="0" orientation="landscape" verticalDpi="0" r:id="rId1"/>
  <headerFooter>
    <oddHeader>&amp;L&amp;"Arial,Regular"&amp;9Freistaat Thüringen
Thüringer Landesverwaltungsamt
Referat 640
Integrationsamt&amp;R&amp;"Arial,Regular"&amp;9Vergabeverfahren
Rahmenvertrag Integrationsfachdienste 2020-2023
Lose 1-4</oddHeader>
  </headerFooter>
  <ignoredErrors>
    <ignoredError sqref="C15:H15 C32:H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TLVwA Weimar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TLVwA Hartmann, Christiane</dc:creator>
  <cp:lastModifiedBy>TLVwA Hartmann, Christiane</cp:lastModifiedBy>
  <dcterms:created xsi:type="dcterms:W3CDTF">2025-03-25T06:09:30Z</dcterms:created>
  <dcterms:modified xsi:type="dcterms:W3CDTF">2025-05-07T16:31:53Z</dcterms:modified>
</cp:coreProperties>
</file>