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400_VgV Wartburg\05_WBE-V6-R-Stein\V6-2_Bekanntmachung_final\02_Anlagen final\"/>
    </mc:Choice>
  </mc:AlternateContent>
  <xr:revisionPtr revIDLastSave="0" documentId="13_ncr:1_{C11C31E3-05B9-43CB-BB76-7ADE69E0387F}" xr6:coauthVersionLast="47" xr6:coauthVersionMax="47" xr10:uidLastSave="{00000000-0000-0000-0000-000000000000}"/>
  <bookViews>
    <workbookView xWindow="14205" yWindow="435" windowWidth="14010" windowHeight="16845" xr2:uid="{00000000-000D-0000-FFFF-FFFF00000000}"/>
  </bookViews>
  <sheets>
    <sheet name="Honorar OPL G-I" sheetId="1" r:id="rId1"/>
  </sheets>
  <definedNames>
    <definedName name="_xlnm.Print_Area" localSheetId="0">'Honorar OPL G-I'!$A$1:$H$72</definedName>
    <definedName name="_xlnm.Print_Titles" localSheetId="0">'Honorar OPL G-I'!$1:$1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32" i="1"/>
  <c r="G31" i="1"/>
  <c r="G30" i="1"/>
  <c r="G29" i="1"/>
  <c r="G28" i="1"/>
  <c r="G27" i="1"/>
  <c r="G26" i="1"/>
  <c r="G25" i="1"/>
  <c r="E33" i="1"/>
  <c r="G20" i="1" s="1"/>
  <c r="G35" i="1" s="1"/>
  <c r="C33" i="1"/>
  <c r="G17" i="1"/>
  <c r="G38" i="1" l="1"/>
  <c r="G40" i="1" s="1"/>
  <c r="G58" i="1"/>
  <c r="G55" i="1"/>
  <c r="G52" i="1"/>
  <c r="G60" i="1" l="1"/>
  <c r="G61" i="1" s="1"/>
  <c r="G62" i="1" l="1"/>
  <c r="G63" i="1" l="1"/>
  <c r="G42" i="1" l="1"/>
  <c r="G46" i="1" s="1"/>
  <c r="G47" i="1" l="1"/>
  <c r="G48" i="1" l="1"/>
</calcChain>
</file>

<file path=xl/sharedStrings.xml><?xml version="1.0" encoding="utf-8"?>
<sst xmlns="http://schemas.openxmlformats.org/spreadsheetml/2006/main" count="97" uniqueCount="51">
  <si>
    <t>Bieter:</t>
  </si>
  <si>
    <t>Honorarsatz:</t>
  </si>
  <si>
    <t>v.H.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</si>
  <si>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</si>
  <si>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</si>
  <si>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</si>
  <si>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</si>
  <si>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</si>
  <si>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</si>
  <si>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geschätzte anrechenbare Kosten (netto):</t>
  </si>
  <si>
    <t>Nebenkosten GL in €: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</si>
  <si>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</si>
  <si>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</si>
  <si>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</si>
  <si>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</si>
  <si>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</si>
  <si>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brutto</t>
  </si>
  <si>
    <t>psch.</t>
  </si>
  <si>
    <t>Honorarsumme GL netto ohne NK:</t>
  </si>
  <si>
    <t>1) Auftragnehmer (Ansatz 15 h)</t>
  </si>
  <si>
    <t>2) Mitarbeiter (Dipl.-Ing. / M.sc.) (Ansatz 20 h)</t>
  </si>
  <si>
    <t>3) technische Zeichner und sonstige Mitarbeiter (Ansatz 30 h)</t>
  </si>
  <si>
    <t>Grundhonorar netto, 100% gemäß § 35 HOAI 2021:</t>
  </si>
  <si>
    <r>
      <t xml:space="preserve">zzgl. NK </t>
    </r>
    <r>
      <rPr>
        <sz val="11"/>
        <rFont val="Arial Narrow"/>
        <family val="2"/>
      </rPr>
      <t>(NK aus GL)</t>
    </r>
    <r>
      <rPr>
        <b/>
        <sz val="11"/>
        <rFont val="Arial Narrow"/>
        <family val="2"/>
      </rPr>
      <t xml:space="preserve"> </t>
    </r>
  </si>
  <si>
    <t>Basishonorarsatz</t>
  </si>
  <si>
    <t>Honorarsumme inkl. NK, Ansatz für Wertungssumme brutto</t>
  </si>
  <si>
    <t>Besondere Leistungen: Keine</t>
  </si>
  <si>
    <t>geschätzte anrechenbare Kosten (brutto):</t>
  </si>
  <si>
    <t>Leistungsphase</t>
  </si>
  <si>
    <t>HOAI 2021</t>
  </si>
  <si>
    <t>LPH 2</t>
  </si>
  <si>
    <t>LPH 3</t>
  </si>
  <si>
    <t>LPH 4</t>
  </si>
  <si>
    <t>LPH 5</t>
  </si>
  <si>
    <t>LPH 6</t>
  </si>
  <si>
    <t>LPH 7</t>
  </si>
  <si>
    <t>LPH 8</t>
  </si>
  <si>
    <t>%</t>
  </si>
  <si>
    <t>Ansatz für FPL Steink.:</t>
  </si>
  <si>
    <t>Die einzelnen Leistungen sind den Leistungsphasen der Objektplanung Gebäude und Innenräume (§34 HOAI 2021) zugeordnet, dabei werden die Leistungen nach HOAI nicht zu 100% benötigt.</t>
  </si>
  <si>
    <t>Grundleistungen Fachplanung für Steinkonservierung Fassade</t>
  </si>
  <si>
    <t>Stundensätze (netto) Fachplanung für Steinkonservierung Fassade:</t>
  </si>
  <si>
    <t>Gegebenenfalls Darstellung des bieterseitigen Verhandlungsbedarfs:</t>
  </si>
  <si>
    <t>LPH 1 wird nicht beauftragt</t>
  </si>
  <si>
    <t>LPH 9 wird nicht beauftragt</t>
  </si>
  <si>
    <t>IV</t>
  </si>
  <si>
    <t>Honorarsumme GL netto inkl. NK</t>
  </si>
  <si>
    <t>Stundenleistungen netto</t>
  </si>
  <si>
    <t>beabsichtigter Leistungsumfang (LPH 2-8)</t>
  </si>
  <si>
    <t xml:space="preserve"> Honorarformblatt</t>
  </si>
  <si>
    <t>Wartburg Eisenach - Sanierung Palas und Neues Treppenhaus 
Dach – Fassaden - Technische Anlagen
VgV-Verhandlungsverfahren Fachplanung für Steinkonservierung Fassade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</si>
</sst>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name val="Arial Narrow"/>
      <family val="2"/>
    </font>
    <font>
      <i/>
      <sz val="11"/>
      <color theme="0" tint="-0.14999847407452621"/>
      <name val="Arial Narrow"/>
      <family val="2"/>
    </font>
    <font>
      <b/>
      <sz val="11"/>
      <name val="Arial Narrow"/>
      <family val="2"/>
    </font>
    <font>
      <sz val="12"/>
      <color theme="0" tint="-0.14999847407452621"/>
      <name val="Arial Narrow"/>
      <family val="2"/>
    </font>
    <font>
      <b/>
      <sz val="11"/>
      <color rgb="FF0070C0"/>
      <name val="Arial Narrow"/>
      <family val="2"/>
    </font>
    <font>
      <sz val="11"/>
      <color rgb="FF0070C0"/>
      <name val="Calibri"/>
      <family val="2"/>
      <scheme val="minor"/>
    </font>
    <font>
      <i/>
      <sz val="11"/>
      <color rgb="FF0070C0"/>
      <name val="Arial Narrow"/>
      <family val="2"/>
    </font>
    <font>
      <b/>
      <i/>
      <sz val="11"/>
      <color rgb="FF0070C0"/>
      <name val="Arial Narrow"/>
      <family val="2"/>
    </font>
    <font>
      <sz val="8"/>
      <name val="Calibri"/>
      <family val="2"/>
      <scheme val="minor"/>
    </font>
    <font>
      <sz val="11"/>
      <color rgb="FF0070C0"/>
      <name val="Arial Narrow"/>
      <family val="2"/>
    </font>
    <font>
      <sz val="11"/>
      <color rgb="FFC00000"/>
      <name val="Arial Narrow"/>
      <family val="2"/>
    </font>
    <font>
      <i/>
      <sz val="11"/>
      <color rgb="FFC00000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0" xfId="0" applyNumberFormat="1" applyFont="1"/>
    <xf numFmtId="0" fontId="3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0" xfId="0" applyFont="1"/>
    <xf numFmtId="0" fontId="12" fillId="0" borderId="21" xfId="0" applyFont="1" applyBorder="1"/>
    <xf numFmtId="0" fontId="13" fillId="0" borderId="22" xfId="0" applyFont="1" applyBorder="1"/>
    <xf numFmtId="0" fontId="12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0" fontId="2" fillId="0" borderId="0" xfId="0" applyFont="1"/>
    <xf numFmtId="0" fontId="1" fillId="0" borderId="0" xfId="0" applyFont="1"/>
    <xf numFmtId="165" fontId="15" fillId="0" borderId="0" xfId="0" applyNumberFormat="1" applyFont="1"/>
    <xf numFmtId="165" fontId="17" fillId="0" borderId="0" xfId="0" applyNumberFormat="1" applyFont="1"/>
    <xf numFmtId="0" fontId="15" fillId="0" borderId="0" xfId="0" applyFont="1"/>
    <xf numFmtId="165" fontId="9" fillId="0" borderId="1" xfId="0" applyNumberFormat="1" applyFont="1" applyBorder="1"/>
    <xf numFmtId="4" fontId="4" fillId="0" borderId="1" xfId="0" applyNumberFormat="1" applyFont="1" applyBorder="1"/>
    <xf numFmtId="0" fontId="8" fillId="0" borderId="18" xfId="0" applyFont="1" applyBorder="1"/>
    <xf numFmtId="0" fontId="4" fillId="0" borderId="19" xfId="0" applyFont="1" applyBorder="1"/>
    <xf numFmtId="0" fontId="16" fillId="0" borderId="21" xfId="0" applyFont="1" applyBorder="1"/>
    <xf numFmtId="0" fontId="8" fillId="0" borderId="21" xfId="0" applyFont="1" applyBorder="1"/>
    <xf numFmtId="0" fontId="8" fillId="0" borderId="23" xfId="0" applyFont="1" applyBorder="1"/>
    <xf numFmtId="0" fontId="4" fillId="0" borderId="24" xfId="0" applyFont="1" applyBorder="1"/>
    <xf numFmtId="165" fontId="20" fillId="0" borderId="1" xfId="0" applyNumberFormat="1" applyFont="1" applyBorder="1"/>
    <xf numFmtId="165" fontId="21" fillId="0" borderId="1" xfId="0" applyNumberFormat="1" applyFont="1" applyBorder="1"/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165" fontId="1" fillId="0" borderId="1" xfId="0" applyNumberFormat="1" applyFont="1" applyBorder="1"/>
    <xf numFmtId="4" fontId="9" fillId="2" borderId="1" xfId="0" applyNumberFormat="1" applyFont="1" applyFill="1" applyBorder="1" applyProtection="1">
      <protection locked="0"/>
    </xf>
    <xf numFmtId="165" fontId="13" fillId="0" borderId="15" xfId="0" applyNumberFormat="1" applyFont="1" applyBorder="1"/>
    <xf numFmtId="165" fontId="13" fillId="0" borderId="16" xfId="0" applyNumberFormat="1" applyFont="1" applyBorder="1"/>
    <xf numFmtId="165" fontId="12" fillId="0" borderId="17" xfId="0" applyNumberFormat="1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8" fillId="0" borderId="28" xfId="0" applyNumberFormat="1" applyFont="1" applyBorder="1"/>
    <xf numFmtId="0" fontId="4" fillId="0" borderId="29" xfId="0" applyFont="1" applyBorder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29" xfId="0" applyFont="1" applyBorder="1"/>
    <xf numFmtId="4" fontId="20" fillId="0" borderId="1" xfId="0" applyNumberFormat="1" applyFont="1" applyBorder="1"/>
    <xf numFmtId="0" fontId="20" fillId="0" borderId="0" xfId="0" applyFont="1"/>
    <xf numFmtId="0" fontId="20" fillId="0" borderId="29" xfId="0" applyFont="1" applyBorder="1"/>
    <xf numFmtId="4" fontId="4" fillId="0" borderId="0" xfId="0" applyNumberFormat="1" applyFont="1"/>
    <xf numFmtId="4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29" xfId="0" applyFont="1" applyBorder="1" applyAlignment="1">
      <alignment horizontal="left"/>
    </xf>
    <xf numFmtId="0" fontId="23" fillId="0" borderId="0" xfId="0" applyFont="1"/>
    <xf numFmtId="0" fontId="24" fillId="0" borderId="0" xfId="0" applyFont="1"/>
    <xf numFmtId="165" fontId="25" fillId="0" borderId="0" xfId="0" applyNumberFormat="1" applyFont="1"/>
    <xf numFmtId="165" fontId="9" fillId="2" borderId="1" xfId="0" applyNumberFormat="1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49" fontId="18" fillId="0" borderId="0" xfId="1" applyNumberFormat="1" applyFont="1" applyAlignment="1">
      <alignment horizontal="right" wrapText="1"/>
    </xf>
    <xf numFmtId="0" fontId="0" fillId="0" borderId="0" xfId="0" applyAlignment="1">
      <alignment wrapText="1"/>
    </xf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18" fillId="0" borderId="0" xfId="1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7" fillId="0" borderId="0" xfId="1" applyNumberFormat="1" applyFont="1" applyAlignment="1">
      <alignment vertical="top" wrapText="1"/>
    </xf>
    <xf numFmtId="0" fontId="26" fillId="0" borderId="0" xfId="0" applyFont="1" applyAlignment="1">
      <alignment wrapText="1"/>
    </xf>
    <xf numFmtId="49" fontId="7" fillId="0" borderId="0" xfId="1" applyNumberFormat="1" applyFont="1" applyAlignment="1">
      <alignment wrapText="1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showGridLines="0" tabSelected="1" zoomScale="140" zoomScaleNormal="140" zoomScaleSheetLayoutView="100" workbookViewId="0">
      <selection activeCell="C6" sqref="C6:G6"/>
    </sheetView>
  </sheetViews>
  <sheetFormatPr baseColWidth="10" defaultColWidth="11.42578125" defaultRowHeight="16.5" x14ac:dyDescent="0.3"/>
  <cols>
    <col min="1" max="1" width="16.28515625" style="1" customWidth="1"/>
    <col min="2" max="2" width="5.5703125" style="1" customWidth="1"/>
    <col min="3" max="3" width="21" style="1" bestFit="1" customWidth="1"/>
    <col min="4" max="4" width="2.28515625" style="1" customWidth="1"/>
    <col min="5" max="5" width="20.42578125" style="1" customWidth="1"/>
    <col min="6" max="6" width="5.28515625" style="1" bestFit="1" customWidth="1"/>
    <col min="7" max="7" width="15.5703125" style="1" bestFit="1" customWidth="1"/>
    <col min="8" max="8" width="3.85546875" style="1" bestFit="1" customWidth="1"/>
    <col min="9" max="9" width="12.5703125" style="1" bestFit="1" customWidth="1"/>
    <col min="10" max="10" width="12.5703125" style="1" customWidth="1"/>
    <col min="11" max="16384" width="11.42578125" style="1"/>
  </cols>
  <sheetData>
    <row r="1" spans="1:10" ht="54.75" customHeight="1" x14ac:dyDescent="0.3">
      <c r="A1" s="87" t="s">
        <v>50</v>
      </c>
      <c r="B1" s="86"/>
      <c r="C1" s="86"/>
      <c r="D1" s="86"/>
      <c r="E1" s="86"/>
      <c r="F1" s="84"/>
      <c r="G1" s="63" t="s">
        <v>49</v>
      </c>
    </row>
    <row r="2" spans="1:10" ht="15" customHeight="1" x14ac:dyDescent="0.3">
      <c r="A2" s="85"/>
      <c r="B2" s="64"/>
      <c r="C2" s="64"/>
      <c r="D2" s="64"/>
      <c r="E2" s="64"/>
      <c r="F2" s="84"/>
      <c r="G2" s="83"/>
    </row>
    <row r="3" spans="1:10" ht="35.25" customHeight="1" x14ac:dyDescent="0.3">
      <c r="A3" s="65" t="s">
        <v>12</v>
      </c>
      <c r="B3" s="66"/>
      <c r="C3" s="66"/>
      <c r="D3" s="66"/>
      <c r="E3" s="66"/>
      <c r="F3" s="66"/>
      <c r="G3" s="66"/>
      <c r="H3" s="66"/>
    </row>
    <row r="4" spans="1:10" ht="30.75" customHeight="1" x14ac:dyDescent="0.3">
      <c r="A4" s="65" t="s">
        <v>13</v>
      </c>
      <c r="B4" s="65"/>
      <c r="C4" s="65"/>
      <c r="D4" s="65"/>
      <c r="E4" s="65"/>
      <c r="F4" s="65"/>
      <c r="G4" s="65"/>
      <c r="H4" s="65"/>
    </row>
    <row r="6" spans="1:10" ht="22.5" customHeight="1" x14ac:dyDescent="0.3">
      <c r="A6" s="1" t="s">
        <v>0</v>
      </c>
      <c r="C6" s="70"/>
      <c r="D6" s="71"/>
      <c r="E6" s="71"/>
      <c r="F6" s="71"/>
      <c r="G6" s="72"/>
      <c r="I6" s="25"/>
      <c r="J6" s="23"/>
    </row>
    <row r="7" spans="1:10" ht="22.5" customHeight="1" x14ac:dyDescent="0.3">
      <c r="C7" s="73"/>
      <c r="D7" s="74"/>
      <c r="E7" s="74"/>
      <c r="F7" s="74"/>
      <c r="G7" s="75"/>
      <c r="I7" s="25"/>
      <c r="J7" s="23"/>
    </row>
    <row r="8" spans="1:10" ht="22.5" customHeight="1" x14ac:dyDescent="0.3">
      <c r="C8" s="73"/>
      <c r="D8" s="74"/>
      <c r="E8" s="74"/>
      <c r="F8" s="74"/>
      <c r="G8" s="75"/>
      <c r="I8" s="25"/>
      <c r="J8" s="23"/>
    </row>
    <row r="9" spans="1:10" ht="22.5" customHeight="1" x14ac:dyDescent="0.3">
      <c r="C9" s="73"/>
      <c r="D9" s="74"/>
      <c r="E9" s="74"/>
      <c r="F9" s="74"/>
      <c r="G9" s="75"/>
      <c r="I9" s="25"/>
      <c r="J9" s="23"/>
    </row>
    <row r="10" spans="1:10" ht="22.5" customHeight="1" x14ac:dyDescent="0.3">
      <c r="C10" s="76"/>
      <c r="D10" s="77"/>
      <c r="E10" s="77"/>
      <c r="F10" s="77"/>
      <c r="G10" s="78"/>
      <c r="I10" s="25"/>
      <c r="J10" s="23"/>
    </row>
    <row r="11" spans="1:10" x14ac:dyDescent="0.3">
      <c r="I11" s="25"/>
      <c r="J11" s="23"/>
    </row>
    <row r="12" spans="1:10" x14ac:dyDescent="0.3">
      <c r="I12" s="25"/>
      <c r="J12" s="23"/>
    </row>
    <row r="13" spans="1:10" ht="20.100000000000001" customHeight="1" x14ac:dyDescent="0.3">
      <c r="A13" s="10" t="s">
        <v>40</v>
      </c>
      <c r="I13" s="25"/>
      <c r="J13" s="23"/>
    </row>
    <row r="14" spans="1:10" ht="29.45" customHeight="1" x14ac:dyDescent="0.3">
      <c r="A14" s="79" t="s">
        <v>39</v>
      </c>
      <c r="B14" s="80"/>
      <c r="C14" s="80"/>
      <c r="D14" s="80"/>
      <c r="E14" s="80"/>
      <c r="F14" s="80"/>
      <c r="G14" s="80"/>
      <c r="I14" s="25"/>
      <c r="J14" s="23"/>
    </row>
    <row r="15" spans="1:10" x14ac:dyDescent="0.3">
      <c r="I15" s="25"/>
      <c r="J15" s="23"/>
    </row>
    <row r="16" spans="1:10" s="22" customFormat="1" x14ac:dyDescent="0.3">
      <c r="A16" s="22" t="s">
        <v>27</v>
      </c>
      <c r="G16" s="34">
        <v>574770</v>
      </c>
      <c r="H16" s="22" t="s">
        <v>4</v>
      </c>
      <c r="I16" s="25"/>
      <c r="J16" s="23"/>
    </row>
    <row r="17" spans="1:10" x14ac:dyDescent="0.3">
      <c r="A17" s="4" t="s">
        <v>9</v>
      </c>
      <c r="G17" s="34">
        <f>G16/1.19</f>
        <v>483000</v>
      </c>
      <c r="H17" s="1" t="s">
        <v>4</v>
      </c>
      <c r="I17" s="25"/>
      <c r="J17" s="23"/>
    </row>
    <row r="18" spans="1:10" x14ac:dyDescent="0.3">
      <c r="A18" s="22" t="s">
        <v>22</v>
      </c>
      <c r="G18" s="34">
        <v>76019.289999999994</v>
      </c>
      <c r="H18" s="1" t="s">
        <v>4</v>
      </c>
    </row>
    <row r="19" spans="1:10" x14ac:dyDescent="0.3">
      <c r="A19" s="4" t="s">
        <v>7</v>
      </c>
      <c r="G19" s="36" t="s">
        <v>45</v>
      </c>
    </row>
    <row r="20" spans="1:10" x14ac:dyDescent="0.3">
      <c r="A20" s="4" t="s">
        <v>48</v>
      </c>
      <c r="G20" s="37">
        <f>E33</f>
        <v>96</v>
      </c>
      <c r="H20" s="1" t="s">
        <v>2</v>
      </c>
    </row>
    <row r="21" spans="1:10" x14ac:dyDescent="0.3">
      <c r="A21" s="4" t="s">
        <v>1</v>
      </c>
      <c r="G21" s="37" t="s">
        <v>24</v>
      </c>
    </row>
    <row r="22" spans="1:10" ht="13.9" customHeight="1" x14ac:dyDescent="0.3">
      <c r="A22" s="4"/>
    </row>
    <row r="23" spans="1:10" ht="13.9" customHeight="1" x14ac:dyDescent="0.3">
      <c r="A23" s="49" t="s">
        <v>28</v>
      </c>
      <c r="C23" s="48" t="s">
        <v>29</v>
      </c>
      <c r="D23" s="47"/>
      <c r="E23" s="48" t="s">
        <v>38</v>
      </c>
    </row>
    <row r="24" spans="1:10" ht="13.9" customHeight="1" x14ac:dyDescent="0.3">
      <c r="A24" s="49" t="s">
        <v>43</v>
      </c>
      <c r="C24" s="49">
        <v>2</v>
      </c>
      <c r="D24" s="56" t="s">
        <v>37</v>
      </c>
      <c r="E24" s="52">
        <v>0</v>
      </c>
      <c r="F24" s="52"/>
      <c r="G24" s="51">
        <f>G18/100*E24</f>
        <v>0</v>
      </c>
      <c r="H24" s="22" t="s">
        <v>4</v>
      </c>
    </row>
    <row r="25" spans="1:10" ht="13.9" customHeight="1" x14ac:dyDescent="0.3">
      <c r="A25" s="49" t="s">
        <v>30</v>
      </c>
      <c r="C25" s="49">
        <v>7</v>
      </c>
      <c r="D25" s="56" t="s">
        <v>37</v>
      </c>
      <c r="E25" s="52">
        <v>7</v>
      </c>
      <c r="F25" s="52" t="s">
        <v>37</v>
      </c>
      <c r="G25" s="51">
        <f>G18/100*E25</f>
        <v>5321.3502999999992</v>
      </c>
      <c r="H25" s="22" t="s">
        <v>4</v>
      </c>
    </row>
    <row r="26" spans="1:10" ht="13.9" customHeight="1" x14ac:dyDescent="0.3">
      <c r="A26" s="49" t="s">
        <v>31</v>
      </c>
      <c r="C26" s="49">
        <v>15</v>
      </c>
      <c r="D26" s="56" t="s">
        <v>37</v>
      </c>
      <c r="E26" s="52">
        <v>15</v>
      </c>
      <c r="F26" s="52" t="s">
        <v>37</v>
      </c>
      <c r="G26" s="51">
        <f>G18/100*E26</f>
        <v>11402.893499999998</v>
      </c>
      <c r="H26" s="22" t="s">
        <v>4</v>
      </c>
    </row>
    <row r="27" spans="1:10" ht="13.9" customHeight="1" x14ac:dyDescent="0.3">
      <c r="A27" s="49" t="s">
        <v>32</v>
      </c>
      <c r="C27" s="49">
        <v>3</v>
      </c>
      <c r="D27" s="56" t="s">
        <v>37</v>
      </c>
      <c r="E27" s="52">
        <v>3</v>
      </c>
      <c r="F27" s="52" t="s">
        <v>37</v>
      </c>
      <c r="G27" s="51">
        <f>G18/100*E27</f>
        <v>2280.5786999999996</v>
      </c>
      <c r="H27" s="22" t="s">
        <v>4</v>
      </c>
    </row>
    <row r="28" spans="1:10" ht="13.9" customHeight="1" x14ac:dyDescent="0.3">
      <c r="A28" s="49" t="s">
        <v>33</v>
      </c>
      <c r="C28" s="49">
        <v>25</v>
      </c>
      <c r="D28" s="56" t="s">
        <v>37</v>
      </c>
      <c r="E28" s="52">
        <v>25</v>
      </c>
      <c r="F28" s="52" t="s">
        <v>37</v>
      </c>
      <c r="G28" s="51">
        <f>G18/100*E28</f>
        <v>19004.822499999998</v>
      </c>
      <c r="H28" s="22" t="s">
        <v>4</v>
      </c>
    </row>
    <row r="29" spans="1:10" ht="13.9" customHeight="1" x14ac:dyDescent="0.3">
      <c r="A29" s="49" t="s">
        <v>34</v>
      </c>
      <c r="C29" s="49">
        <v>10</v>
      </c>
      <c r="D29" s="56" t="s">
        <v>37</v>
      </c>
      <c r="E29" s="52">
        <v>10</v>
      </c>
      <c r="F29" s="52" t="s">
        <v>37</v>
      </c>
      <c r="G29" s="51">
        <f>G18/100*E29</f>
        <v>7601.9289999999992</v>
      </c>
      <c r="H29" s="22" t="s">
        <v>4</v>
      </c>
    </row>
    <row r="30" spans="1:10" ht="13.9" customHeight="1" x14ac:dyDescent="0.3">
      <c r="A30" s="49" t="s">
        <v>35</v>
      </c>
      <c r="C30" s="49">
        <v>4</v>
      </c>
      <c r="D30" s="56" t="s">
        <v>37</v>
      </c>
      <c r="E30" s="52">
        <v>4</v>
      </c>
      <c r="F30" s="52" t="s">
        <v>37</v>
      </c>
      <c r="G30" s="51">
        <f>G18/100*E30</f>
        <v>3040.7715999999996</v>
      </c>
      <c r="H30" s="22" t="s">
        <v>4</v>
      </c>
    </row>
    <row r="31" spans="1:10" ht="13.9" customHeight="1" x14ac:dyDescent="0.3">
      <c r="A31" s="49" t="s">
        <v>36</v>
      </c>
      <c r="C31" s="49">
        <v>32</v>
      </c>
      <c r="D31" s="56" t="s">
        <v>37</v>
      </c>
      <c r="E31" s="52">
        <v>32</v>
      </c>
      <c r="F31" s="52" t="s">
        <v>37</v>
      </c>
      <c r="G31" s="51">
        <f>G18/100*E31</f>
        <v>24326.172799999997</v>
      </c>
      <c r="H31" s="22" t="s">
        <v>4</v>
      </c>
    </row>
    <row r="32" spans="1:10" ht="13.9" customHeight="1" x14ac:dyDescent="0.3">
      <c r="A32" s="50" t="s">
        <v>44</v>
      </c>
      <c r="B32" s="46"/>
      <c r="C32" s="50">
        <v>2</v>
      </c>
      <c r="D32" s="57" t="s">
        <v>37</v>
      </c>
      <c r="E32" s="53">
        <v>0</v>
      </c>
      <c r="F32" s="52"/>
      <c r="G32" s="51">
        <f>G18/100*E32</f>
        <v>0</v>
      </c>
      <c r="H32" s="22" t="s">
        <v>4</v>
      </c>
    </row>
    <row r="33" spans="1:9" ht="13.9" customHeight="1" x14ac:dyDescent="0.3">
      <c r="A33" s="4"/>
      <c r="C33" s="49">
        <f>SUM(C24:C32)</f>
        <v>100</v>
      </c>
      <c r="D33" s="56" t="s">
        <v>37</v>
      </c>
      <c r="E33" s="52">
        <f t="shared" ref="E33" si="0">SUM(E24:E32)</f>
        <v>96</v>
      </c>
      <c r="F33" s="52" t="s">
        <v>37</v>
      </c>
      <c r="G33" s="54"/>
      <c r="I33" s="55"/>
    </row>
    <row r="34" spans="1:9" ht="13.9" customHeight="1" x14ac:dyDescent="0.3">
      <c r="A34" s="4"/>
    </row>
    <row r="35" spans="1:9" ht="16.5" customHeight="1" x14ac:dyDescent="0.3">
      <c r="A35" s="4" t="s">
        <v>15</v>
      </c>
      <c r="G35" s="35">
        <f>G18*G20/100</f>
        <v>72978.518400000001</v>
      </c>
      <c r="H35" s="22" t="s">
        <v>4</v>
      </c>
    </row>
    <row r="36" spans="1:9" ht="11.25" customHeight="1" x14ac:dyDescent="0.3">
      <c r="A36" s="4"/>
    </row>
    <row r="37" spans="1:9" x14ac:dyDescent="0.3">
      <c r="A37" s="22" t="s">
        <v>14</v>
      </c>
      <c r="F37" s="11" t="s">
        <v>17</v>
      </c>
      <c r="G37" s="5"/>
      <c r="H37" s="1" t="s">
        <v>2</v>
      </c>
    </row>
    <row r="38" spans="1:9" ht="16.5" customHeight="1" x14ac:dyDescent="0.3">
      <c r="G38" s="27">
        <f>G35*G37/100</f>
        <v>0</v>
      </c>
    </row>
    <row r="39" spans="1:9" ht="11.25" customHeight="1" x14ac:dyDescent="0.3"/>
    <row r="40" spans="1:9" x14ac:dyDescent="0.3">
      <c r="A40" s="4" t="s">
        <v>18</v>
      </c>
      <c r="G40" s="38">
        <f>G35+G38</f>
        <v>72978.518400000001</v>
      </c>
      <c r="H40" s="1" t="s">
        <v>4</v>
      </c>
    </row>
    <row r="41" spans="1:9" x14ac:dyDescent="0.3">
      <c r="A41" s="4" t="s">
        <v>8</v>
      </c>
      <c r="G41" s="39"/>
      <c r="H41" s="1" t="s">
        <v>2</v>
      </c>
    </row>
    <row r="42" spans="1:9" x14ac:dyDescent="0.3">
      <c r="A42" s="4" t="s">
        <v>10</v>
      </c>
      <c r="G42" s="38">
        <f>G40*G41/100</f>
        <v>0</v>
      </c>
      <c r="H42" s="1" t="s">
        <v>4</v>
      </c>
    </row>
    <row r="43" spans="1:9" ht="11.25" customHeight="1" x14ac:dyDescent="0.3"/>
    <row r="44" spans="1:9" ht="20.100000000000001" customHeight="1" x14ac:dyDescent="0.3">
      <c r="A44" s="10" t="s">
        <v>26</v>
      </c>
    </row>
    <row r="45" spans="1:9" ht="11.25" customHeight="1" thickBot="1" x14ac:dyDescent="0.35"/>
    <row r="46" spans="1:9" s="15" customFormat="1" ht="21" customHeight="1" x14ac:dyDescent="0.25">
      <c r="A46" s="12" t="s">
        <v>46</v>
      </c>
      <c r="B46" s="13"/>
      <c r="C46" s="13"/>
      <c r="D46" s="13"/>
      <c r="E46" s="13"/>
      <c r="F46" s="14"/>
      <c r="G46" s="40">
        <f>G40+G42</f>
        <v>72978.518400000001</v>
      </c>
      <c r="H46" s="15" t="s">
        <v>4</v>
      </c>
      <c r="I46" s="24"/>
    </row>
    <row r="47" spans="1:9" s="15" customFormat="1" ht="21" customHeight="1" x14ac:dyDescent="0.25">
      <c r="A47" s="16" t="s">
        <v>11</v>
      </c>
      <c r="F47" s="17"/>
      <c r="G47" s="41">
        <f>G46*0.19</f>
        <v>13865.918496</v>
      </c>
      <c r="H47" s="15" t="s">
        <v>4</v>
      </c>
    </row>
    <row r="48" spans="1:9" s="15" customFormat="1" ht="21" customHeight="1" thickBot="1" x14ac:dyDescent="0.3">
      <c r="A48" s="18" t="s">
        <v>25</v>
      </c>
      <c r="B48" s="19"/>
      <c r="C48" s="19"/>
      <c r="D48" s="19"/>
      <c r="E48" s="19"/>
      <c r="F48" s="20"/>
      <c r="G48" s="42">
        <f>G46+G47</f>
        <v>86844.436895999999</v>
      </c>
      <c r="H48" s="15" t="s">
        <v>4</v>
      </c>
    </row>
    <row r="49" spans="1:8" x14ac:dyDescent="0.3">
      <c r="A49" s="4"/>
      <c r="G49" s="8"/>
    </row>
    <row r="50" spans="1:8" ht="20.100000000000001" customHeight="1" x14ac:dyDescent="0.3">
      <c r="A50" s="10" t="s">
        <v>41</v>
      </c>
    </row>
    <row r="51" spans="1:8" x14ac:dyDescent="0.3">
      <c r="A51" s="21" t="s">
        <v>19</v>
      </c>
      <c r="G51" s="5"/>
      <c r="H51" s="1" t="s">
        <v>3</v>
      </c>
    </row>
    <row r="52" spans="1:8" x14ac:dyDescent="0.3">
      <c r="A52" s="9"/>
      <c r="G52" s="26">
        <f>15*G51</f>
        <v>0</v>
      </c>
      <c r="H52" s="1" t="s">
        <v>4</v>
      </c>
    </row>
    <row r="53" spans="1:8" ht="9" customHeight="1" x14ac:dyDescent="0.3"/>
    <row r="54" spans="1:8" x14ac:dyDescent="0.3">
      <c r="A54" s="21" t="s">
        <v>20</v>
      </c>
      <c r="G54" s="5"/>
      <c r="H54" s="1" t="s">
        <v>3</v>
      </c>
    </row>
    <row r="55" spans="1:8" x14ac:dyDescent="0.3">
      <c r="A55" s="9"/>
      <c r="G55" s="26">
        <f>20*G54</f>
        <v>0</v>
      </c>
      <c r="H55" s="1" t="s">
        <v>4</v>
      </c>
    </row>
    <row r="56" spans="1:8" ht="9" customHeight="1" x14ac:dyDescent="0.3"/>
    <row r="57" spans="1:8" x14ac:dyDescent="0.3">
      <c r="A57" s="21" t="s">
        <v>21</v>
      </c>
      <c r="G57" s="5"/>
      <c r="H57" s="1" t="s">
        <v>3</v>
      </c>
    </row>
    <row r="58" spans="1:8" x14ac:dyDescent="0.3">
      <c r="G58" s="26">
        <f>30*G57</f>
        <v>0</v>
      </c>
      <c r="H58" s="1" t="s">
        <v>4</v>
      </c>
    </row>
    <row r="59" spans="1:8" ht="17.25" thickBot="1" x14ac:dyDescent="0.35">
      <c r="A59" s="4"/>
      <c r="G59" s="8"/>
    </row>
    <row r="60" spans="1:8" x14ac:dyDescent="0.3">
      <c r="A60" s="28" t="s">
        <v>47</v>
      </c>
      <c r="B60" s="29"/>
      <c r="C60" s="29"/>
      <c r="D60" s="29"/>
      <c r="E60" s="29"/>
      <c r="F60" s="29"/>
      <c r="G60" s="43">
        <f>G52+G55+G58</f>
        <v>0</v>
      </c>
      <c r="H60" s="1" t="s">
        <v>4</v>
      </c>
    </row>
    <row r="61" spans="1:8" x14ac:dyDescent="0.3">
      <c r="A61" s="30" t="s">
        <v>23</v>
      </c>
      <c r="G61" s="44">
        <f>G41/100*G60</f>
        <v>0</v>
      </c>
      <c r="H61" s="1" t="s">
        <v>4</v>
      </c>
    </row>
    <row r="62" spans="1:8" x14ac:dyDescent="0.3">
      <c r="A62" s="31" t="s">
        <v>11</v>
      </c>
      <c r="G62" s="44">
        <f>0.19*(G60+G61)</f>
        <v>0</v>
      </c>
      <c r="H62" s="1" t="s">
        <v>4</v>
      </c>
    </row>
    <row r="63" spans="1:8" ht="17.25" thickBot="1" x14ac:dyDescent="0.35">
      <c r="A63" s="32" t="s">
        <v>16</v>
      </c>
      <c r="B63" s="33"/>
      <c r="C63" s="33"/>
      <c r="D63" s="33"/>
      <c r="E63" s="33"/>
      <c r="F63" s="33"/>
      <c r="G63" s="45">
        <f>G60+G61+G62</f>
        <v>0</v>
      </c>
      <c r="H63" s="1" t="s">
        <v>4</v>
      </c>
    </row>
    <row r="64" spans="1:8" x14ac:dyDescent="0.3">
      <c r="A64" s="4"/>
      <c r="G64" s="8"/>
    </row>
    <row r="65" spans="1:8" s="59" customFormat="1" x14ac:dyDescent="0.3">
      <c r="A65" s="58" t="s">
        <v>42</v>
      </c>
      <c r="G65" s="60"/>
    </row>
    <row r="66" spans="1:8" s="22" customFormat="1" x14ac:dyDescent="0.3">
      <c r="A66" s="81"/>
      <c r="B66" s="82"/>
      <c r="C66" s="82"/>
      <c r="D66" s="82"/>
      <c r="E66" s="82"/>
      <c r="F66" s="82"/>
      <c r="G66" s="61"/>
      <c r="H66" s="62"/>
    </row>
    <row r="67" spans="1:8" s="22" customFormat="1" x14ac:dyDescent="0.3">
      <c r="A67" s="81"/>
      <c r="B67" s="82"/>
      <c r="C67" s="82"/>
      <c r="D67" s="82"/>
      <c r="E67" s="82"/>
      <c r="F67" s="82"/>
      <c r="G67" s="61"/>
      <c r="H67" s="62"/>
    </row>
    <row r="68" spans="1:8" s="22" customFormat="1" x14ac:dyDescent="0.3">
      <c r="A68" s="81"/>
      <c r="B68" s="82"/>
      <c r="C68" s="82"/>
      <c r="D68" s="82"/>
      <c r="E68" s="82"/>
      <c r="F68" s="82"/>
      <c r="G68" s="61"/>
      <c r="H68" s="62"/>
    </row>
    <row r="69" spans="1:8" s="22" customFormat="1" x14ac:dyDescent="0.3">
      <c r="A69" s="81"/>
      <c r="B69" s="82"/>
      <c r="C69" s="82"/>
      <c r="D69" s="82"/>
      <c r="E69" s="82"/>
      <c r="F69" s="82"/>
      <c r="G69" s="61"/>
      <c r="H69" s="62"/>
    </row>
    <row r="70" spans="1:8" x14ac:dyDescent="0.3">
      <c r="C70" s="3"/>
    </row>
    <row r="71" spans="1:8" ht="56.25" customHeight="1" x14ac:dyDescent="0.3">
      <c r="A71" s="6"/>
      <c r="B71" s="7"/>
      <c r="C71" s="67"/>
      <c r="D71" s="68"/>
      <c r="E71" s="68"/>
      <c r="F71" s="68"/>
      <c r="G71" s="68"/>
      <c r="H71" s="69"/>
    </row>
    <row r="72" spans="1:8" x14ac:dyDescent="0.3">
      <c r="A72" s="2" t="s">
        <v>5</v>
      </c>
      <c r="B72" s="2"/>
      <c r="C72" s="2" t="s">
        <v>6</v>
      </c>
    </row>
  </sheetData>
  <sheetProtection algorithmName="SHA-512" hashValue="VWW7r84yTvtSc5ectkqcbOz4lj8KEOoNAcbaZVa0uu3sQp310fJ1Mh/8/nx3i3LKqtJeiqApO1PxhAMwH89WIw==" saltValue="GrSoAXeh6qW+f52B1Rglcw==" spinCount="100000" sheet="1" selectLockedCells="1"/>
  <mergeCells count="14">
    <mergeCell ref="A3:H3"/>
    <mergeCell ref="A4:H4"/>
    <mergeCell ref="C71:H71"/>
    <mergeCell ref="C6:G6"/>
    <mergeCell ref="C7:G7"/>
    <mergeCell ref="C9:G9"/>
    <mergeCell ref="C10:G10"/>
    <mergeCell ref="C8:G8"/>
    <mergeCell ref="A14:G14"/>
    <mergeCell ref="A66:F66"/>
    <mergeCell ref="A67:F67"/>
    <mergeCell ref="A68:F68"/>
    <mergeCell ref="A69:F69"/>
    <mergeCell ref="A1:E1"/>
  </mergeCells>
  <phoneticPr fontId="22" type="noConversion"/>
  <pageMargins left="1.1023622047244095" right="0.70866141732283472" top="0.98425196850393704" bottom="0.78740157480314965" header="0.31496062992125984" footer="0.31496062992125984"/>
  <pageSetup paperSize="9" scale="89" orientation="portrait" r:id="rId1"/>
  <headerFooter>
    <oddFooter>&amp;C&amp;"Arial Narrow,Standard"&amp;10Seite &amp;P/&amp;N</oddFooter>
  </headerFooter>
  <rowBreaks count="1" manualBreakCount="1">
    <brk id="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 OPL G-I</vt:lpstr>
      <vt:lpstr>'Honorar OPL G-I'!Druckbereich</vt:lpstr>
      <vt:lpstr>'Honorar OPL G-I'!Drucktitel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Anja SHA</cp:lastModifiedBy>
  <cp:lastPrinted>2025-05-22T08:12:39Z</cp:lastPrinted>
  <dcterms:created xsi:type="dcterms:W3CDTF">2019-06-19T12:17:42Z</dcterms:created>
  <dcterms:modified xsi:type="dcterms:W3CDTF">2025-05-22T08:14:03Z</dcterms:modified>
</cp:coreProperties>
</file>