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6ff082d6f42d4f4e" Type="http://schemas.microsoft.com/office/2007/relationships/ui/extensibility" Target="customUI/customUI14.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hidePivotFieldList="1"/>
  <mc:AlternateContent xmlns:mc="http://schemas.openxmlformats.org/markup-compatibility/2006">
    <mc:Choice Requires="x15">
      <x15ac:absPath xmlns:x15ac="http://schemas.microsoft.com/office/spreadsheetml/2010/11/ac" url="I:\AG_Teams\00_Ausschreibungen\2025\xxxx-Rechenzentrumsleistung\TZB-SAP-2025\TWB\Unterlagen geschützt\"/>
    </mc:Choice>
  </mc:AlternateContent>
  <bookViews>
    <workbookView xWindow="-120" yWindow="-120" windowWidth="29040" windowHeight="15720" tabRatio="831"/>
  </bookViews>
  <sheets>
    <sheet name="Deckblatt" sheetId="449" r:id="rId1"/>
    <sheet name="Einführung" sheetId="446" r:id="rId2"/>
    <sheet name="Definitionen" sheetId="445" r:id="rId3"/>
    <sheet name="Services" sheetId="406" r:id="rId4"/>
    <sheet name="7.3.1 Obligat Gesamtlandschaft" sheetId="434" r:id="rId5"/>
    <sheet name="7.3.2 Opt. Einzelsysteme" sheetId="456" r:id="rId6"/>
    <sheet name="7.3.4 Übergeifender Storage" sheetId="457" r:id="rId7"/>
    <sheet name="7.3.5 Opt. Standard-Sizing" sheetId="458" r:id="rId8"/>
    <sheet name="7.3.6 Add-On Standard-Sizing" sheetId="452" r:id="rId9"/>
    <sheet name="7.3.7 Optionaler Scale-up" sheetId="431" r:id="rId10"/>
    <sheet name="7.4.1 Housing für Netzwerk" sheetId="453" r:id="rId11"/>
    <sheet name="7.4.2 Firewall-Leistungen" sheetId="447" r:id="rId12"/>
    <sheet name="7.4.3 Internet Access" sheetId="448" r:id="rId13"/>
    <sheet name="7.5 Grundlegende IT-Infrastruk." sheetId="430" r:id="rId14"/>
    <sheet name="8 SAP Basis-Betriebsleistg." sheetId="450" r:id="rId15"/>
    <sheet name="9 Service Requests " sheetId="408" r:id="rId16"/>
  </sheets>
  <definedNames>
    <definedName name="_xlnm._FilterDatabase" localSheetId="4" hidden="1">'7.3.1 Obligat Gesamtlandschaft'!$A$7:$G$111</definedName>
    <definedName name="_xlnm._FilterDatabase" localSheetId="5" hidden="1">'7.3.2 Opt. Einzelsysteme'!$A$7:$G$110</definedName>
    <definedName name="_xlnm._FilterDatabase" localSheetId="6" hidden="1">'7.3.4 Übergeifender Storage'!$A$7:$G$108</definedName>
    <definedName name="_xlnm._FilterDatabase" localSheetId="7" hidden="1">'7.3.5 Opt. Standard-Sizing'!$A$7:$G$109</definedName>
    <definedName name="_xlnm._FilterDatabase" localSheetId="9" hidden="1">'7.3.7 Optionaler Scale-up'!$A$9:$F$95</definedName>
    <definedName name="_xlnm._FilterDatabase" localSheetId="10" hidden="1">'7.4.1 Housing für Netzwerk'!$B$6:$F$30</definedName>
    <definedName name="_xlnm._FilterDatabase" localSheetId="11" hidden="1">'7.4.2 Firewall-Leistungen'!$A$9:$G$120</definedName>
    <definedName name="_xlnm._FilterDatabase" localSheetId="12" hidden="1">'7.4.3 Internet Access'!$A$9:$F$124</definedName>
    <definedName name="_xlnm.Print_Area" localSheetId="4">'7.3.1 Obligat Gesamtlandschaft'!$C$1:$H$111</definedName>
    <definedName name="_xlnm.Print_Area" localSheetId="5">'7.3.2 Opt. Einzelsysteme'!$C$1:$H$110</definedName>
    <definedName name="_xlnm.Print_Area" localSheetId="6">'7.3.4 Übergeifender Storage'!$C$1:$H$108</definedName>
    <definedName name="_xlnm.Print_Area" localSheetId="7">'7.3.5 Opt. Standard-Sizing'!$C$1:$G$109</definedName>
    <definedName name="_xlnm.Print_Area" localSheetId="8">'7.3.6 Add-On Standard-Sizing'!$C$1:$R$101</definedName>
    <definedName name="_xlnm.Print_Area" localSheetId="9">'7.3.7 Optionaler Scale-up'!$C$1:$L$95</definedName>
    <definedName name="_xlnm.Print_Area" localSheetId="10">'7.4.1 Housing für Netzwerk'!$C$1:$F$30</definedName>
    <definedName name="_xlnm.Print_Area" localSheetId="11">'7.4.2 Firewall-Leistungen'!$C$1:$H$120</definedName>
    <definedName name="_xlnm.Print_Area" localSheetId="12">'7.4.3 Internet Access'!$C$1:$I$124</definedName>
    <definedName name="_xlnm.Print_Area" localSheetId="13">'7.5 Grundlegende IT-Infrastruk.'!$C$1:$H$138</definedName>
    <definedName name="_xlnm.Print_Area" localSheetId="14">'8 SAP Basis-Betriebsleistg.'!$C$1:$I$508</definedName>
    <definedName name="_xlnm.Print_Area" localSheetId="15">'9 Service Requests '!$A$1:$L$32</definedName>
    <definedName name="_xlnm.Print_Area" localSheetId="2">Definitionen!$A$1:$G$32</definedName>
    <definedName name="_xlnm.Print_Area" localSheetId="1">Einführung!$A$1:$O$44</definedName>
    <definedName name="_xlnm.Print_Area" localSheetId="3">Services!$B$1:$S$76</definedName>
    <definedName name="_xlnm.Print_Titles" localSheetId="4">'7.3.1 Obligat Gesamtlandschaft'!$1:$9</definedName>
    <definedName name="_xlnm.Print_Titles" localSheetId="5">'7.3.2 Opt. Einzelsysteme'!$9:$9</definedName>
    <definedName name="_xlnm.Print_Titles" localSheetId="6">'7.3.4 Übergeifender Storage'!$9:$9</definedName>
    <definedName name="_xlnm.Print_Titles" localSheetId="7">'7.3.5 Opt. Standard-Sizing'!$1:$9</definedName>
    <definedName name="_xlnm.Print_Titles" localSheetId="8">'7.3.6 Add-On Standard-Sizing'!$9:$9</definedName>
    <definedName name="_xlnm.Print_Titles" localSheetId="9">'7.3.7 Optionaler Scale-up'!$9:$9</definedName>
    <definedName name="_xlnm.Print_Titles" localSheetId="10">'7.4.1 Housing für Netzwerk'!$9:$9</definedName>
    <definedName name="_xlnm.Print_Titles" localSheetId="11">'7.4.2 Firewall-Leistungen'!$9:$9</definedName>
    <definedName name="_xlnm.Print_Titles" localSheetId="12">'7.4.3 Internet Access'!$1:$9</definedName>
    <definedName name="_xlnm.Print_Titles" localSheetId="13">'7.5 Grundlegende IT-Infrastruk.'!$9:$9</definedName>
    <definedName name="_xlnm.Print_Titles" localSheetId="14">'8 SAP Basis-Betriebsleistg.'!$9:$9</definedName>
    <definedName name="_xlnm.Print_Titles" localSheetId="15">'9 Service Requests '!$1:$8</definedName>
    <definedName name="_xlnm.Print_Titles" localSheetId="3">Services!$1:$2</definedName>
    <definedName name="iOC_Client_Confidentiality">"strictly confidential"</definedName>
    <definedName name="iOC_Client_Contract_Title" localSheetId="2">"Arbeitsplatz"</definedName>
    <definedName name="iOC_Client_Contract_Title">"client_contract_title"</definedName>
    <definedName name="iOC_Client_Logo_File">"Client_Logo_File"</definedName>
    <definedName name="iOC_Client_Name">"Barmer"</definedName>
    <definedName name="iOC_Client_Shortname">"Barmer"</definedName>
    <definedName name="iOC_EngagementCatalogActive">TRUE</definedName>
    <definedName name="iOC_LANG_DE">TRUE</definedName>
    <definedName name="iOC_Purpose">"Sourcing"</definedName>
    <definedName name="iOC_ReleaseDate" comment="YYYY/MM/DD - Release date of current ISG OneCatalog version">"2024/06/14"</definedName>
    <definedName name="iOC_Select_Complexity" localSheetId="2">Definitionen!#REF!</definedName>
    <definedName name="iOC_Select_Compute_Capacity" localSheetId="2">Definitionen!#REF!</definedName>
    <definedName name="iOC_Select_Country_List" localSheetId="2">Definitionen!#REF!</definedName>
    <definedName name="iOC_Select_Criticality" localSheetId="2">Definitionen!#REF!</definedName>
    <definedName name="iOC_Select_Currency" localSheetId="2">Definitionen!#REF!</definedName>
    <definedName name="iOC_Select_Density_Rack" localSheetId="2">Definitionen!#REF!</definedName>
    <definedName name="iOC_Select_Density_SQM" localSheetId="2">Definitionen!#REF!</definedName>
    <definedName name="iOC_Select_Financial_Responsibility" localSheetId="2">Definitionen!#REF!</definedName>
    <definedName name="iOC_Select_Language_Level" localSheetId="2">Definitionen!#REF!</definedName>
    <definedName name="iOC_Select_Language_Level">#REF!</definedName>
    <definedName name="iOC_Select_Language_List" localSheetId="2">Definitionen!#REF!</definedName>
    <definedName name="iOC_Select_Throughput_FW" localSheetId="2">Definitionen!#REF!</definedName>
    <definedName name="iOC_Select_Throughput_IEEE" localSheetId="2">Definitionen!#REF!</definedName>
    <definedName name="iOC_Select_WF_Job_Experience" localSheetId="2">Definitionen!#REF!</definedName>
    <definedName name="iOC_Select_WF_PM_Experience" localSheetId="2">Definitionen!#REF!</definedName>
    <definedName name="iOC_Select_WF_SFIA_Level" localSheetId="2">Definitionen!#REF!</definedName>
    <definedName name="iOC_Select_WF_Working_Hours" localSheetId="2">Definitionen!#REF!</definedName>
    <definedName name="iOC_Services_Description" localSheetId="3">Services!$G$11:$G$36</definedName>
    <definedName name="iOC_Services_Id" localSheetId="3">Services!$F$11:$F$36</definedName>
    <definedName name="iOC_Version" comment="Release.Version.ModificationLevel of ISG OneCatalog">"3.3.01"</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06" l="1"/>
  <c r="K107" i="458"/>
  <c r="J107" i="458"/>
  <c r="K76" i="458"/>
  <c r="J76" i="458"/>
  <c r="K58" i="458"/>
  <c r="J58" i="458"/>
  <c r="K57" i="458"/>
  <c r="J57" i="458"/>
  <c r="K55" i="458"/>
  <c r="J55" i="458"/>
  <c r="K54" i="458"/>
  <c r="J54" i="458"/>
  <c r="K9" i="458"/>
  <c r="J9" i="458"/>
  <c r="AB107" i="458"/>
  <c r="AA107" i="458"/>
  <c r="AB76" i="458"/>
  <c r="AA76" i="458"/>
  <c r="AB58" i="458"/>
  <c r="AA58" i="458"/>
  <c r="AB57" i="458"/>
  <c r="AA57" i="458"/>
  <c r="AB55" i="458"/>
  <c r="AA55" i="458"/>
  <c r="AB54" i="458"/>
  <c r="AA54" i="458"/>
  <c r="AB9" i="458"/>
  <c r="AA9" i="458"/>
  <c r="AG9" i="458"/>
  <c r="AG54" i="458"/>
  <c r="AG55" i="458"/>
  <c r="AG57" i="458"/>
  <c r="AG58" i="458"/>
  <c r="AG76" i="458"/>
  <c r="AG107" i="458"/>
  <c r="I120" i="448" l="1"/>
  <c r="H120" i="448"/>
  <c r="G121" i="448"/>
  <c r="F121" i="448"/>
  <c r="I123" i="448"/>
  <c r="H123" i="448"/>
  <c r="G124" i="448"/>
  <c r="F124" i="448"/>
  <c r="F120" i="448"/>
  <c r="G100" i="448"/>
  <c r="H100" i="448"/>
  <c r="I100" i="448"/>
  <c r="I122" i="448"/>
  <c r="H122" i="448"/>
  <c r="H121" i="448"/>
  <c r="I113" i="448"/>
  <c r="H113" i="448"/>
  <c r="I101" i="448"/>
  <c r="H101" i="448"/>
  <c r="I65" i="448"/>
  <c r="H65" i="448"/>
  <c r="I47" i="448"/>
  <c r="H47" i="448"/>
  <c r="I9" i="448"/>
  <c r="H9" i="448"/>
  <c r="H119" i="447"/>
  <c r="G120" i="447"/>
  <c r="G119" i="447"/>
  <c r="D119" i="447"/>
  <c r="H116" i="447"/>
  <c r="G117" i="447"/>
  <c r="H120" i="447"/>
  <c r="H118" i="447"/>
  <c r="H95" i="447"/>
  <c r="H94" i="447"/>
  <c r="H59" i="447"/>
  <c r="H9" i="447"/>
  <c r="L94" i="431"/>
  <c r="K94" i="431"/>
  <c r="J94" i="431"/>
  <c r="I95" i="431"/>
  <c r="H95" i="431"/>
  <c r="G95" i="431"/>
  <c r="I94" i="431"/>
  <c r="H94" i="431"/>
  <c r="G94" i="431"/>
  <c r="D94" i="431"/>
  <c r="L91" i="431"/>
  <c r="K91" i="431"/>
  <c r="J91" i="431"/>
  <c r="I92" i="431"/>
  <c r="H92" i="431"/>
  <c r="G92" i="431"/>
  <c r="L95" i="431"/>
  <c r="K95" i="431"/>
  <c r="J95" i="431"/>
  <c r="L93" i="431"/>
  <c r="K93" i="431"/>
  <c r="J93" i="431"/>
  <c r="L83" i="431"/>
  <c r="K83" i="431"/>
  <c r="J83" i="431"/>
  <c r="L65" i="431"/>
  <c r="K65" i="431"/>
  <c r="J65" i="431"/>
  <c r="L64" i="431"/>
  <c r="K64" i="431"/>
  <c r="J64" i="431"/>
  <c r="L28" i="431"/>
  <c r="K28" i="431"/>
  <c r="J28" i="431"/>
  <c r="L9" i="431"/>
  <c r="K9" i="431"/>
  <c r="J9" i="431"/>
  <c r="D108" i="458"/>
  <c r="AN107" i="458"/>
  <c r="AM107" i="458"/>
  <c r="AL107" i="458"/>
  <c r="AN76" i="458"/>
  <c r="AM76" i="458"/>
  <c r="AL76" i="458"/>
  <c r="AN58" i="458"/>
  <c r="AM58" i="458"/>
  <c r="AL58" i="458"/>
  <c r="AN57" i="458"/>
  <c r="AM57" i="458"/>
  <c r="AL57" i="458"/>
  <c r="AN55" i="458"/>
  <c r="AM55" i="458"/>
  <c r="AL55" i="458"/>
  <c r="AN54" i="458"/>
  <c r="AM54" i="458"/>
  <c r="AL54" i="458"/>
  <c r="AN9" i="458"/>
  <c r="AM9" i="458"/>
  <c r="AL9" i="458"/>
  <c r="AF107" i="458"/>
  <c r="AE107" i="458"/>
  <c r="AF76" i="458"/>
  <c r="AE76" i="458"/>
  <c r="AF58" i="458"/>
  <c r="AE58" i="458"/>
  <c r="AF57" i="458"/>
  <c r="AE57" i="458"/>
  <c r="AF55" i="458"/>
  <c r="AE55" i="458"/>
  <c r="AF54" i="458"/>
  <c r="AE54" i="458"/>
  <c r="AF9" i="458"/>
  <c r="AE9" i="458"/>
  <c r="AD107" i="458"/>
  <c r="AC107" i="458"/>
  <c r="AD76" i="458"/>
  <c r="AC76" i="458"/>
  <c r="AD58" i="458"/>
  <c r="AC58" i="458"/>
  <c r="AD57" i="458"/>
  <c r="AC57" i="458"/>
  <c r="AD55" i="458"/>
  <c r="AC55" i="458"/>
  <c r="AD54" i="458"/>
  <c r="AC54" i="458"/>
  <c r="AD9" i="458"/>
  <c r="AC9" i="458"/>
  <c r="V107" i="458"/>
  <c r="U107" i="458"/>
  <c r="T107" i="458"/>
  <c r="V76" i="458"/>
  <c r="U76" i="458"/>
  <c r="T76" i="458"/>
  <c r="V58" i="458"/>
  <c r="U58" i="458"/>
  <c r="T58" i="458"/>
  <c r="V57" i="458"/>
  <c r="U57" i="458"/>
  <c r="T57" i="458"/>
  <c r="V55" i="458"/>
  <c r="U55" i="458"/>
  <c r="T55" i="458"/>
  <c r="V54" i="458"/>
  <c r="U54" i="458"/>
  <c r="T54" i="458"/>
  <c r="V9" i="458"/>
  <c r="U9" i="458"/>
  <c r="T9" i="458"/>
  <c r="P107" i="458"/>
  <c r="O107" i="458"/>
  <c r="N107" i="458"/>
  <c r="P76" i="458"/>
  <c r="O76" i="458"/>
  <c r="N76" i="458"/>
  <c r="P58" i="458"/>
  <c r="O58" i="458"/>
  <c r="N58" i="458"/>
  <c r="P57" i="458"/>
  <c r="O57" i="458"/>
  <c r="N57" i="458"/>
  <c r="P55" i="458"/>
  <c r="O55" i="458"/>
  <c r="N55" i="458"/>
  <c r="P54" i="458"/>
  <c r="O54" i="458"/>
  <c r="N54" i="458"/>
  <c r="P9" i="458"/>
  <c r="O9" i="458"/>
  <c r="N9" i="458"/>
  <c r="M107" i="458"/>
  <c r="L107" i="458"/>
  <c r="M76" i="458"/>
  <c r="L76" i="458"/>
  <c r="M58" i="458"/>
  <c r="L58" i="458"/>
  <c r="M57" i="458"/>
  <c r="L57" i="458"/>
  <c r="M55" i="458"/>
  <c r="L55" i="458"/>
  <c r="M54" i="458"/>
  <c r="L54" i="458"/>
  <c r="M9" i="458"/>
  <c r="L9" i="458"/>
  <c r="D107" i="457"/>
  <c r="H106" i="457"/>
  <c r="H77" i="457"/>
  <c r="H59" i="457"/>
  <c r="H58" i="457"/>
  <c r="H56" i="457"/>
  <c r="H55" i="457"/>
  <c r="H9" i="457"/>
  <c r="D109" i="456"/>
  <c r="H108" i="456"/>
  <c r="H77" i="456"/>
  <c r="H59" i="456"/>
  <c r="H58" i="456"/>
  <c r="H56" i="456"/>
  <c r="H55" i="456"/>
  <c r="H9" i="456"/>
  <c r="D110" i="434"/>
  <c r="H109" i="434"/>
  <c r="H78" i="434"/>
  <c r="H69" i="434"/>
  <c r="H68" i="434"/>
  <c r="H66" i="434"/>
  <c r="H65" i="434"/>
  <c r="H9" i="434"/>
  <c r="D507" i="450"/>
  <c r="I506" i="450"/>
  <c r="I496" i="450"/>
  <c r="I484" i="450"/>
  <c r="I483" i="450"/>
  <c r="I481" i="450"/>
  <c r="I480" i="450"/>
  <c r="I9" i="450"/>
  <c r="D137" i="430"/>
  <c r="H127" i="430"/>
  <c r="H115" i="430"/>
  <c r="H114" i="430"/>
  <c r="H82" i="430"/>
  <c r="H9" i="430"/>
  <c r="G52" i="406" l="1"/>
  <c r="S107" i="458"/>
  <c r="R107" i="458"/>
  <c r="Q107" i="458"/>
  <c r="S76" i="458"/>
  <c r="R76" i="458"/>
  <c r="Q76" i="458"/>
  <c r="S58" i="458"/>
  <c r="R58" i="458"/>
  <c r="Q58" i="458"/>
  <c r="S57" i="458"/>
  <c r="R57" i="458"/>
  <c r="Q57" i="458"/>
  <c r="S55" i="458"/>
  <c r="R55" i="458"/>
  <c r="Q55" i="458"/>
  <c r="S54" i="458"/>
  <c r="R54" i="458"/>
  <c r="Q54" i="458"/>
  <c r="S9" i="458"/>
  <c r="R9" i="458"/>
  <c r="Q9" i="458"/>
  <c r="G506" i="450"/>
  <c r="G496" i="450"/>
  <c r="G484" i="450"/>
  <c r="G483" i="450"/>
  <c r="G481" i="450"/>
  <c r="G480" i="450"/>
  <c r="G9" i="450"/>
  <c r="H9" i="450"/>
  <c r="H480" i="450"/>
  <c r="H481" i="450"/>
  <c r="H483" i="450"/>
  <c r="H484" i="450"/>
  <c r="H496" i="450"/>
  <c r="H506" i="450"/>
  <c r="G54" i="458"/>
  <c r="G55" i="458"/>
  <c r="G57" i="458"/>
  <c r="G58" i="458"/>
  <c r="G76" i="458"/>
  <c r="I93" i="431"/>
  <c r="I83" i="431"/>
  <c r="I65" i="431"/>
  <c r="I64" i="431"/>
  <c r="I28" i="431"/>
  <c r="I9" i="431"/>
  <c r="AK107" i="458" l="1"/>
  <c r="AJ107" i="458"/>
  <c r="AK76" i="458"/>
  <c r="AJ76" i="458"/>
  <c r="AK58" i="458"/>
  <c r="AJ58" i="458"/>
  <c r="AK57" i="458"/>
  <c r="AJ57" i="458"/>
  <c r="AK55" i="458"/>
  <c r="AJ55" i="458"/>
  <c r="AK54" i="458"/>
  <c r="AJ54" i="458"/>
  <c r="AK9" i="458"/>
  <c r="AJ9" i="458"/>
  <c r="AI107" i="458"/>
  <c r="AH107" i="458"/>
  <c r="Z107" i="458"/>
  <c r="AI76" i="458"/>
  <c r="AH76" i="458"/>
  <c r="Z76" i="458"/>
  <c r="AI58" i="458"/>
  <c r="AH58" i="458"/>
  <c r="Z58" i="458"/>
  <c r="AI57" i="458"/>
  <c r="AH57" i="458"/>
  <c r="Z57" i="458"/>
  <c r="AI55" i="458"/>
  <c r="AH55" i="458"/>
  <c r="Z55" i="458"/>
  <c r="AI54" i="458"/>
  <c r="AH54" i="458"/>
  <c r="Z54" i="458"/>
  <c r="AI9" i="458"/>
  <c r="AH9" i="458"/>
  <c r="Z9" i="458"/>
  <c r="Y107" i="458"/>
  <c r="X107" i="458"/>
  <c r="W107" i="458"/>
  <c r="Y76" i="458"/>
  <c r="X76" i="458"/>
  <c r="W76" i="458"/>
  <c r="Y58" i="458"/>
  <c r="X58" i="458"/>
  <c r="W58" i="458"/>
  <c r="Y57" i="458"/>
  <c r="X57" i="458"/>
  <c r="W57" i="458"/>
  <c r="Y55" i="458"/>
  <c r="X55" i="458"/>
  <c r="W55" i="458"/>
  <c r="Y54" i="458"/>
  <c r="X54" i="458"/>
  <c r="W54" i="458"/>
  <c r="Y9" i="458"/>
  <c r="X9" i="458"/>
  <c r="W9" i="458"/>
  <c r="I107" i="458"/>
  <c r="I76" i="458"/>
  <c r="I58" i="458"/>
  <c r="I57" i="458"/>
  <c r="I55" i="458"/>
  <c r="I54" i="458"/>
  <c r="I9" i="458"/>
  <c r="H107" i="458"/>
  <c r="H76" i="458"/>
  <c r="H58" i="458"/>
  <c r="H57" i="458"/>
  <c r="H55" i="458"/>
  <c r="H54" i="458"/>
  <c r="H9" i="458"/>
  <c r="D109" i="458" l="1"/>
  <c r="G107" i="458"/>
  <c r="G9" i="458"/>
  <c r="F9" i="458"/>
  <c r="D108" i="457" l="1"/>
  <c r="G106" i="457"/>
  <c r="G77" i="457"/>
  <c r="G59" i="457"/>
  <c r="G58" i="457"/>
  <c r="G56" i="457"/>
  <c r="G55" i="457"/>
  <c r="G9" i="457"/>
  <c r="F9" i="457"/>
  <c r="D110" i="456" l="1"/>
  <c r="G108" i="456"/>
  <c r="G77" i="456"/>
  <c r="G59" i="456"/>
  <c r="G58" i="456"/>
  <c r="G56" i="456"/>
  <c r="G55" i="456"/>
  <c r="G9" i="456"/>
  <c r="F9" i="456"/>
  <c r="G66" i="434" l="1"/>
  <c r="G65" i="434"/>
  <c r="K8" i="408"/>
  <c r="G22" i="406" l="1"/>
  <c r="G13" i="406"/>
  <c r="G37" i="406"/>
  <c r="D508" i="450" l="1"/>
  <c r="F9" i="450"/>
  <c r="G122" i="448" l="1"/>
  <c r="F122" i="448"/>
  <c r="G113" i="448"/>
  <c r="F113" i="448"/>
  <c r="G101" i="448"/>
  <c r="F101" i="448"/>
  <c r="F100" i="448"/>
  <c r="G65" i="448"/>
  <c r="F65" i="448"/>
  <c r="G47" i="448"/>
  <c r="F47" i="448"/>
  <c r="G9" i="448"/>
  <c r="F9" i="448"/>
  <c r="E9" i="448"/>
  <c r="D120" i="447"/>
  <c r="G118" i="447"/>
  <c r="G95" i="447"/>
  <c r="G94" i="447"/>
  <c r="G59" i="447"/>
  <c r="G9" i="447"/>
  <c r="F9" i="447"/>
  <c r="G9" i="434" l="1"/>
  <c r="G9" i="430" l="1"/>
  <c r="G127" i="430" l="1"/>
  <c r="G115" i="430"/>
  <c r="G114" i="430"/>
  <c r="G82" i="430"/>
  <c r="D111" i="434"/>
  <c r="G109" i="434"/>
  <c r="G78" i="434"/>
  <c r="G69" i="434"/>
  <c r="G68" i="434"/>
  <c r="F9" i="434"/>
  <c r="D95" i="431"/>
  <c r="H93" i="431"/>
  <c r="G93" i="431"/>
  <c r="H83" i="431"/>
  <c r="G83" i="431"/>
  <c r="H65" i="431"/>
  <c r="G65" i="431"/>
  <c r="H64" i="431"/>
  <c r="G64" i="431"/>
  <c r="H28" i="431"/>
  <c r="G28" i="431"/>
  <c r="H9" i="431"/>
  <c r="G9" i="431"/>
  <c r="F9" i="431"/>
  <c r="D138" i="430"/>
  <c r="F9" i="430"/>
  <c r="J8" i="408" l="1"/>
  <c r="I8" i="408"/>
  <c r="H8" i="408"/>
  <c r="G8" i="408"/>
  <c r="F8" i="408"/>
  <c r="S2" i="406"/>
  <c r="R2" i="406"/>
  <c r="Q2" i="406"/>
  <c r="P2" i="406"/>
  <c r="O2" i="406"/>
  <c r="N2" i="406"/>
  <c r="M2" i="406"/>
  <c r="L2" i="406"/>
  <c r="K2" i="406"/>
  <c r="J2" i="406"/>
  <c r="I2" i="406"/>
  <c r="G2" i="406"/>
  <c r="F2" i="406"/>
  <c r="E2" i="406"/>
  <c r="D2" i="406"/>
  <c r="C2" i="406"/>
  <c r="B2" i="406"/>
  <c r="H14" i="406" l="1"/>
  <c r="I14" i="406"/>
  <c r="K14" i="406"/>
  <c r="L14" i="406"/>
  <c r="M14" i="406"/>
  <c r="S42" i="406"/>
  <c r="Q41" i="406"/>
  <c r="Q42" i="406"/>
  <c r="M41" i="406"/>
  <c r="M42" i="406"/>
  <c r="L41" i="406"/>
  <c r="L42" i="406"/>
  <c r="K41" i="406"/>
  <c r="H41" i="406"/>
  <c r="K42" i="406"/>
  <c r="I41" i="406"/>
  <c r="I42" i="406"/>
  <c r="H42" i="406"/>
  <c r="S41" i="406"/>
  <c r="H67" i="406"/>
  <c r="H53" i="406"/>
  <c r="I53" i="406"/>
  <c r="K53" i="406"/>
  <c r="L53" i="406"/>
  <c r="M53" i="406"/>
  <c r="Q53" i="406"/>
  <c r="S71" i="406"/>
  <c r="Q71" i="406"/>
  <c r="M71" i="406"/>
  <c r="L71" i="406"/>
  <c r="K71" i="406"/>
  <c r="I71" i="406"/>
  <c r="H71" i="406"/>
  <c r="S76" i="406"/>
  <c r="L76" i="406"/>
  <c r="Q76" i="406"/>
  <c r="M76" i="406"/>
  <c r="H76" i="406"/>
  <c r="K76" i="406"/>
  <c r="I76" i="406"/>
  <c r="S75" i="406"/>
  <c r="Q75" i="406"/>
  <c r="M75" i="406"/>
  <c r="L75" i="406"/>
  <c r="H75" i="406"/>
  <c r="K75" i="406"/>
  <c r="I75" i="406"/>
  <c r="S73" i="406"/>
  <c r="Q73" i="406"/>
  <c r="H73" i="406"/>
  <c r="M73" i="406"/>
  <c r="L73" i="406"/>
  <c r="K73" i="406"/>
  <c r="I73" i="406"/>
  <c r="S68" i="406"/>
  <c r="Q67" i="406"/>
  <c r="L67" i="406"/>
  <c r="Q68" i="406"/>
  <c r="M67" i="406"/>
  <c r="M68" i="406"/>
  <c r="K67" i="406"/>
  <c r="I68" i="406"/>
  <c r="L68" i="406"/>
  <c r="S67" i="406"/>
  <c r="K68" i="406"/>
  <c r="I67" i="406"/>
  <c r="H68" i="406"/>
  <c r="S54" i="406"/>
  <c r="L54" i="406"/>
  <c r="Q54" i="406"/>
  <c r="M54" i="406"/>
  <c r="K54" i="406"/>
  <c r="I54" i="406"/>
  <c r="H54" i="406"/>
  <c r="S53" i="406"/>
  <c r="S65" i="406"/>
  <c r="S57" i="406"/>
  <c r="S56" i="406"/>
  <c r="Q65" i="406"/>
  <c r="Q57" i="406"/>
  <c r="Q56" i="406"/>
  <c r="M65" i="406"/>
  <c r="M57" i="406"/>
  <c r="M56" i="406"/>
  <c r="L65" i="406"/>
  <c r="L57" i="406"/>
  <c r="L56" i="406"/>
  <c r="K65" i="406"/>
  <c r="K57" i="406"/>
  <c r="K56" i="406"/>
  <c r="I65" i="406"/>
  <c r="I57" i="406"/>
  <c r="I56" i="406"/>
  <c r="H65" i="406"/>
  <c r="H57" i="406"/>
  <c r="H56" i="406"/>
  <c r="Q39" i="406"/>
  <c r="Q38" i="406"/>
  <c r="M39" i="406"/>
  <c r="M38" i="406"/>
  <c r="L39" i="406"/>
  <c r="L38" i="406"/>
  <c r="I39" i="406"/>
  <c r="K39" i="406"/>
  <c r="K38" i="406"/>
  <c r="I38" i="406"/>
  <c r="H39" i="406"/>
  <c r="H38" i="406"/>
  <c r="S38" i="406"/>
  <c r="S39" i="406"/>
  <c r="L23" i="406"/>
  <c r="S36" i="406"/>
  <c r="K23" i="406"/>
  <c r="Q14" i="406"/>
  <c r="H36" i="406"/>
  <c r="S23" i="406"/>
  <c r="I36" i="406"/>
  <c r="M36" i="406"/>
  <c r="S14" i="406"/>
  <c r="H23" i="406"/>
  <c r="Q36" i="406"/>
  <c r="I23" i="406"/>
  <c r="L36" i="406"/>
  <c r="K36" i="406"/>
  <c r="M23" i="406"/>
  <c r="Q23" i="406"/>
</calcChain>
</file>

<file path=xl/sharedStrings.xml><?xml version="1.0" encoding="utf-8"?>
<sst xmlns="http://schemas.openxmlformats.org/spreadsheetml/2006/main" count="9631" uniqueCount="1566">
  <si>
    <t>1</t>
  </si>
  <si>
    <t>1.1</t>
  </si>
  <si>
    <t>Übersicht</t>
  </si>
  <si>
    <t>Jede Servicevariante eines Servicetyps ist in einer Spalte auf dem Arbeitsblatt des Servicetyps anhand nachfolgender Dimensionen (Zeilen) beschrieben:</t>
  </si>
  <si>
    <t>(a)</t>
  </si>
  <si>
    <t>Technologiedefinitionen</t>
  </si>
  <si>
    <t>(b)</t>
  </si>
  <si>
    <t>Leistungserbringung</t>
  </si>
  <si>
    <t>(c)</t>
  </si>
  <si>
    <t>Leistungsqualität</t>
  </si>
  <si>
    <t>und</t>
  </si>
  <si>
    <t>(d)</t>
  </si>
  <si>
    <t>Preismodell</t>
  </si>
  <si>
    <t>1.2</t>
  </si>
  <si>
    <t>Technologie</t>
  </si>
  <si>
    <t>1.3</t>
  </si>
  <si>
    <t>1.4</t>
  </si>
  <si>
    <t>1.5</t>
  </si>
  <si>
    <t>Erläuterung weitere Arbeitsblätter:</t>
  </si>
  <si>
    <t>2</t>
  </si>
  <si>
    <t>3</t>
  </si>
  <si>
    <t>Der Provider hat alle auf dem Arbeitsblatt "Services" aufgeführten Servicetypen, seine Servicevarianten sowie die Requests gemäß des Arbeitsblatts "Service Requests"zu liefern.</t>
  </si>
  <si>
    <t>Für alle Servicetypen liefert der Provider eine technische und organisatorische Lösung, welche die beschriebenen Eigenschaften, Merkmale und Funktionalitäten umfasst. Eigenschaften, Merkmale und Funktionalitäten, die als "nicht enthalten" gekennzeichnet sind, sollen vom Provider im Rahmen seiner Leistungserbringung nicht berücksichtigt werden.</t>
  </si>
  <si>
    <t>Die in der jeweiligen Ausgestaltung der Prozesslandschaft als "enthalten" gekennzeichneten Service Delivery Prozesse sind auf alle "Technologie Eigenschaften" der jeweiligen Servicevarianten eines Servicetyps anzuwenden, welche als "enthalten" gekennzeichnet sind.</t>
  </si>
  <si>
    <t>Für jede Variante wird der Provider Instanzen dieser Varianten gemäß den Standards liefern, die durch die für diese Variante spezifizierte Service-Level-Klasse oder Service-Level-Aspekt-Klasse definiert sind, wobei definierte Änderungen oder Ausnahmen berücksichtigt werden.</t>
  </si>
  <si>
    <t>SAP Basis-Betriebsleistungen</t>
  </si>
  <si>
    <t>Zyklisch</t>
  </si>
  <si>
    <t>Die Tätigkeit wird durch den Auftragnehmer in regelmäßigen Zyklen gemäß best-practices und gemäß den Vorgaben der SAP und des Auftraggebers ausgeführt.</t>
  </si>
  <si>
    <t>Auf Anfrage</t>
  </si>
  <si>
    <t>Die Tätigkeit wird durch den Auftragnehmer auf Anfrage des Auftraggebers durchgeführt.</t>
  </si>
  <si>
    <t>Nach Bedarf</t>
  </si>
  <si>
    <t>Die Tätigkeit wird durch den Auftragnehmer nach Bedarf im Rahmen seiner Serviceprozesse (automatisiert) durchgeführt.</t>
  </si>
  <si>
    <t>DEFINITIONEN DER ATTRIBUTWERTE</t>
  </si>
  <si>
    <t>Wert</t>
  </si>
  <si>
    <t>Beschreibung</t>
  </si>
  <si>
    <t>n/a</t>
  </si>
  <si>
    <t>Die Eigenschaft  (z.B. Funktionalität, Leistung, Qualität, Betriebsmittel) ist für die Ausprägung des Services nicht zutreffend.</t>
  </si>
  <si>
    <t>enthalten</t>
  </si>
  <si>
    <t>Die Eigenschaft (z.B. Funktionalität, Leistung, Qualität, Betriebsmittel) ist in der Ausprägung des Services enthalten und bepreist.</t>
  </si>
  <si>
    <t>nicht enthalten</t>
  </si>
  <si>
    <t>Die Eigenschaft  (z.B. Funktionalität, Leistung, Qualität, Betriebsmittel) ist in der Ausprägung des Services nicht enthalten und nicht bepreist.</t>
  </si>
  <si>
    <t>Selektionsparameter nur für "Beistellungen"</t>
  </si>
  <si>
    <t>Auftragnehmer</t>
  </si>
  <si>
    <t>Die Eigenschaft  (z.B. Funktionalität, Leistung, Qualität, Betriebsmittel) wird vom Auftragnehmer bereitgestellt und ist in der Servicevariante eingepreist.</t>
  </si>
  <si>
    <t>Auftraggeber</t>
  </si>
  <si>
    <t>Die Eigenschaft  (z.B. Funktionalität, Leistung, Qualität, Betriebsmittel) ist in der Ausprägung des Services enthalten und durch den Auftraggeber zu erbringen bzw. beizustellen.</t>
  </si>
  <si>
    <t>Englisch</t>
  </si>
  <si>
    <t>SAPS</t>
  </si>
  <si>
    <t>Deutsch</t>
  </si>
  <si>
    <t>B2</t>
  </si>
  <si>
    <t>10 Gbps</t>
  </si>
  <si>
    <t>40 Gbps</t>
  </si>
  <si>
    <t>100 Gbps</t>
  </si>
  <si>
    <t xml:space="preserve"> </t>
  </si>
  <si>
    <t>I.01.00.210002</t>
  </si>
  <si>
    <t>B.03.01.446001</t>
  </si>
  <si>
    <t>I.01.00.350001</t>
  </si>
  <si>
    <t>I.01.00.350004</t>
  </si>
  <si>
    <t>I.01.00.350003</t>
  </si>
  <si>
    <t>I.02.00.240013</t>
  </si>
  <si>
    <t>I.03.00.630101</t>
  </si>
  <si>
    <t>I.03.00.630301</t>
  </si>
  <si>
    <t>Service Level</t>
  </si>
  <si>
    <t>b</t>
  </si>
  <si>
    <t>Übergreifende Services</t>
  </si>
  <si>
    <t>Management Services</t>
  </si>
  <si>
    <t>Grundlegende IT-Infrastruktur</t>
  </si>
  <si>
    <t>SAP-GIL</t>
  </si>
  <si>
    <t>Grundlegende IT-Infrastruktur Leistungen</t>
  </si>
  <si>
    <t>Grundlegende IT-Infrastruktur Services, die für alle im Scope befindlichen Systeme durch den Auftragnehmer erbracht werden.</t>
  </si>
  <si>
    <t>Festpreis</t>
  </si>
  <si>
    <t/>
  </si>
  <si>
    <t>Monat</t>
  </si>
  <si>
    <t>SAP-BB</t>
  </si>
  <si>
    <t xml:space="preserve">SAP Basis-Betriebsleistungen </t>
  </si>
  <si>
    <t>SAP-BB-BER</t>
  </si>
  <si>
    <t>SAP Basis-Betriebsleistungen Bereitstellung</t>
  </si>
  <si>
    <t>SAP-BB-SID-Bronze</t>
  </si>
  <si>
    <t>SAP Basis-Betriebsleistungen pro SID</t>
  </si>
  <si>
    <t>SAP-BB-SID-Gold</t>
  </si>
  <si>
    <t>Infrastruktur Services</t>
  </si>
  <si>
    <t>Compute Services</t>
  </si>
  <si>
    <t>Obligatorische Gesamtliste</t>
  </si>
  <si>
    <t>SAP-OG</t>
  </si>
  <si>
    <t>Systemgruppe Core</t>
  </si>
  <si>
    <t>SAP-OG-SC</t>
  </si>
  <si>
    <t>Systemgruppe Business Warehouse  </t>
  </si>
  <si>
    <t>SAP-OG-SBW</t>
  </si>
  <si>
    <t>Systemgruppe SAP Tools, SLD</t>
  </si>
  <si>
    <t>SAP-OG-SST</t>
  </si>
  <si>
    <t>Systemgruppe Personalwirtschaft (HR)  </t>
  </si>
  <si>
    <t>SAP-OG-SPW</t>
  </si>
  <si>
    <t>Systemgruppe Java  Stack BW</t>
  </si>
  <si>
    <t>SAP-OG-SJS</t>
  </si>
  <si>
    <t>Systemgruppe Java Webgrouper (CORE)</t>
  </si>
  <si>
    <t>SAP-OG-SJW</t>
  </si>
  <si>
    <t>Systemgruppe Java XML Validator (ZBV)</t>
  </si>
  <si>
    <t>SAP-OG-SJX</t>
  </si>
  <si>
    <t>Systemgruppe Datenaustausch PZ2</t>
  </si>
  <si>
    <t>SAP-OD-PZ2</t>
  </si>
  <si>
    <t>Optionale Einzelsysteme</t>
  </si>
  <si>
    <t>SAP-OE</t>
  </si>
  <si>
    <t>Systemgruppe E-Akte</t>
  </si>
  <si>
    <t>SAP-OE-EA</t>
  </si>
  <si>
    <t>Systemgruppe SAP-Process Operation (PO)</t>
  </si>
  <si>
    <t>SAP-OE-PO</t>
  </si>
  <si>
    <t>Systemgruppe FIORI</t>
  </si>
  <si>
    <t>SAP-OE-FS</t>
  </si>
  <si>
    <t>Systemgruppe CRM</t>
  </si>
  <si>
    <t>SAP-OE-CRM</t>
  </si>
  <si>
    <t>Systemgruppe SAP Portal auf LUW</t>
  </si>
  <si>
    <t>SAP-OE-POR</t>
  </si>
  <si>
    <t>Systemgruppe SAP-IDM</t>
  </si>
  <si>
    <t>SAP-OE-IDM</t>
  </si>
  <si>
    <t>Systemgruppe ZBV / DA</t>
  </si>
  <si>
    <t>SAP-OE-ZBV</t>
  </si>
  <si>
    <t>Systemgruppe DWH - Natives HANA-DB</t>
  </si>
  <si>
    <t>SAP-OE-HBI</t>
  </si>
  <si>
    <t>Systemgruppe SAP Solution Manager</t>
  </si>
  <si>
    <t>SAP-OE-SOL</t>
  </si>
  <si>
    <t>Systemgruppe OS-LE</t>
  </si>
  <si>
    <t>SAP-OE-OSLE</t>
  </si>
  <si>
    <t>TREX für Portal</t>
  </si>
  <si>
    <t>SAP-OE-TP</t>
  </si>
  <si>
    <t>SAP Powerdesigner</t>
  </si>
  <si>
    <t>SAP-OE-PD</t>
  </si>
  <si>
    <t>Übergreifender Storage</t>
  </si>
  <si>
    <t>SAP-UES</t>
  </si>
  <si>
    <t>Voll gemanagter Storage</t>
  </si>
  <si>
    <t>SAP Übergreifender Storage</t>
  </si>
  <si>
    <t>Optionales Standard-Sizing</t>
  </si>
  <si>
    <t>SAP-OSS</t>
  </si>
  <si>
    <t>SAP Applicationserver Small</t>
  </si>
  <si>
    <t>SAP-OSS-ASS-Bronze</t>
  </si>
  <si>
    <t>Application Server</t>
  </si>
  <si>
    <t>SAP Applicationserver Medium</t>
  </si>
  <si>
    <t>SAP-OSS-ASM-Bronze</t>
  </si>
  <si>
    <t>SAP Applicationserver Large</t>
  </si>
  <si>
    <t>SAP-OSS-ASL-Bronze</t>
  </si>
  <si>
    <t>SAP-OSS-ASS-Gold</t>
  </si>
  <si>
    <t>SAP-OSS-ASM-Gold</t>
  </si>
  <si>
    <t>SAP-OSS-ASL-Gold</t>
  </si>
  <si>
    <t>SAP Datenbankserver Small</t>
  </si>
  <si>
    <t>SAP-OSS-DSS-Bronze</t>
  </si>
  <si>
    <t>Datenbankserver Non-Prod.</t>
  </si>
  <si>
    <t>SAP Datenbankserver Medium</t>
  </si>
  <si>
    <t>SAP-OSS-DSM-Bronze</t>
  </si>
  <si>
    <t>SAP Datenbankserver Large</t>
  </si>
  <si>
    <t>SAP-OSS-DSL-Bronze</t>
  </si>
  <si>
    <t>SAP Datenbankserver Large (Scale-Out)</t>
  </si>
  <si>
    <t>SAP-OSS-DSSO-Bronze</t>
  </si>
  <si>
    <t>SAP-OSS-DSS-Gold</t>
  </si>
  <si>
    <t>Datenbankserver Prod.</t>
  </si>
  <si>
    <t>SAP-OSS-DSM-Gold</t>
  </si>
  <si>
    <t>SAP-OSS-DSL-Gold</t>
  </si>
  <si>
    <t>SAP-OSS-DSSO-Gold</t>
  </si>
  <si>
    <t>Add-On Standard Sizing</t>
  </si>
  <si>
    <t>IS-CS-VS</t>
  </si>
  <si>
    <t>Virtual WinLnx System, Small</t>
  </si>
  <si>
    <t>IS-CS-VS-WLS</t>
  </si>
  <si>
    <t>Virtueller Server mit Betriebssystem</t>
  </si>
  <si>
    <t>Virtual WinLnx System, Medium</t>
  </si>
  <si>
    <t>IS-CS-VS-WLM</t>
  </si>
  <si>
    <t>Virtual WinLnx System, Large</t>
  </si>
  <si>
    <t>IS-CS-VS-WLL</t>
  </si>
  <si>
    <t>Virtual WinLnx System, Extra Large</t>
  </si>
  <si>
    <t>IS-CS-VS-WLX</t>
  </si>
  <si>
    <t>Virtual WinLnx System, Extra Large Extended</t>
  </si>
  <si>
    <t>IS-CS-VS-WLE</t>
  </si>
  <si>
    <t>Virtual WinLnx System, Extra Large Plus</t>
  </si>
  <si>
    <t>IS-CS-VS-WLP</t>
  </si>
  <si>
    <t>Virtual WinLnx System, Extra Large Pro</t>
  </si>
  <si>
    <t>IS-CS-VS-WPR</t>
  </si>
  <si>
    <t>Virtual Platform, Small</t>
  </si>
  <si>
    <t>IS-CS-VS-VP01</t>
  </si>
  <si>
    <t>Virtueller Server ohne Betriebssystem</t>
  </si>
  <si>
    <t>Virtual Platform, Medium</t>
  </si>
  <si>
    <t>IS-CS-VS-VP02</t>
  </si>
  <si>
    <t>Virtual Platform, Large</t>
  </si>
  <si>
    <t>IS-CS-VS-VP03</t>
  </si>
  <si>
    <t>Virtual Platform, Extra Large Pro</t>
  </si>
  <si>
    <t>IS-CS-VS-VP04</t>
  </si>
  <si>
    <t>Virtual WinLnx System, Zusätzliche (v)Cores</t>
  </si>
  <si>
    <t>IS-CS-VS-VCORE</t>
  </si>
  <si>
    <t>Aufrüstung eines Systems durch zusätzliche (v)Cores</t>
  </si>
  <si>
    <t>Virtual WinLnx System, 
Zusätzliches (v)RAM in GB</t>
  </si>
  <si>
    <t>IS-CS-VS-VRAM</t>
  </si>
  <si>
    <t>Aufrüstung eines Systems durch zusätzlichen (v)RAM</t>
  </si>
  <si>
    <t>Optionaler Scale-Up</t>
  </si>
  <si>
    <t>SAP-SU</t>
  </si>
  <si>
    <t xml:space="preserve">Beschaffung und Bereitstellung von Erweiterungen für SAP Systeme nach Bedarf des Auftraggebers hinsichtlich Prozessorleistung, Speicherleistung und Memory. </t>
  </si>
  <si>
    <t>Add-On "Memory/ RAM"</t>
  </si>
  <si>
    <t>SAP-SU-RAM</t>
  </si>
  <si>
    <t>Aufrüstung eines Systems durch zusätzlichen RAM</t>
  </si>
  <si>
    <t>Add-On "Storage"</t>
  </si>
  <si>
    <t>SAP-SU-STO</t>
  </si>
  <si>
    <t>Aufrüstung eines Systems durch zusätzlichen Storage</t>
  </si>
  <si>
    <t>Add-On "SAPS"</t>
  </si>
  <si>
    <t>SAP-SU-SAPS</t>
  </si>
  <si>
    <t>Aufrüstung der Leistungsfähigkeit eines Systems um weitere SAPS</t>
  </si>
  <si>
    <t>Housing</t>
  </si>
  <si>
    <t>DC-HS</t>
  </si>
  <si>
    <t>Im Falle des Bereitstellungsmodells "Dedicated" stellt der Auftragnehmer Rackspace für Netzwerkbasisdienste (Server und Appliances) des Auftraggebers zur Verfügung</t>
  </si>
  <si>
    <t>Höheneinheiten</t>
  </si>
  <si>
    <t>DC-HS-HE</t>
  </si>
  <si>
    <t>Rackspace in Höheneinheiten zur Nutzung durch den Auftraggeber</t>
  </si>
  <si>
    <t>Firewall</t>
  </si>
  <si>
    <t>SEC-NW-FW</t>
  </si>
  <si>
    <t>Bereitstellung und Betrieb einer Firewall beim Auftragnehmer</t>
  </si>
  <si>
    <t>Internet Access</t>
  </si>
  <si>
    <t>CS-II-INAC</t>
  </si>
  <si>
    <t>Internet Access Bereitstellung</t>
  </si>
  <si>
    <t>CS-II-INAC-INTER</t>
  </si>
  <si>
    <t xml:space="preserve">Bereitstellung des Internet Access </t>
  </si>
  <si>
    <t>Internet Access Upgrade</t>
  </si>
  <si>
    <t>CS-II-INAC-UPG10</t>
  </si>
  <si>
    <t>Erhöhung der Bandbreite des Internet Access</t>
  </si>
  <si>
    <t>3.3.01</t>
  </si>
  <si>
    <t>Back to Service Portfolio</t>
  </si>
  <si>
    <t>Servicename</t>
  </si>
  <si>
    <t>Service ID</t>
  </si>
  <si>
    <t>Service-ID</t>
  </si>
  <si>
    <t>Service Description</t>
  </si>
  <si>
    <t>Servicebeschreibung</t>
  </si>
  <si>
    <t>Voll gemanagte virtualisierte  Systeme, bestehend aus Hardware, Netzwerkanschlüssen und Betriebssystem.</t>
  </si>
  <si>
    <t>Relevanz für Vertrag BARMER/HEK</t>
  </si>
  <si>
    <t>BARMER</t>
  </si>
  <si>
    <t>HEK</t>
  </si>
  <si>
    <t>Variant ID</t>
  </si>
  <si>
    <t>Varianten-ID</t>
  </si>
  <si>
    <t>BAR_SAP-OG-SC, BAR_SAP-OG-SBW, BAR_SAP-OG-SST, BAR_SAP-OG-SPW, BAR_SAP-OG-SJS, BAR_SAP-OG-SJW, BAR_SAP-OG-SJX, BAR_SAP-OD-PZ2</t>
  </si>
  <si>
    <t>HEK_SAP-OG-SC, HEK_SAP-OG-SBW, HEK_SAP-OG-SST, HEK_SAP-OG-SMC, HEK_SAP-OG-SJS, HEK_SAP-OG-SFI, HEK_SAP-OG-SDA, HEK_SAP-OE-HCM, HEK_SAP-OG-SJX</t>
  </si>
  <si>
    <t>Variant Short Description</t>
  </si>
  <si>
    <t>Variantenkurzbeschreibung</t>
  </si>
  <si>
    <t>SAP Systemgruppe</t>
  </si>
  <si>
    <t>ID</t>
  </si>
  <si>
    <t>Relevant</t>
  </si>
  <si>
    <t>Level</t>
  </si>
  <si>
    <t>Service Item</t>
  </si>
  <si>
    <t>I.01.00.110000</t>
  </si>
  <si>
    <t>Technology</t>
  </si>
  <si>
    <t>I.01.00.110001</t>
  </si>
  <si>
    <t>F&amp;O - Functionality and Service Objects</t>
  </si>
  <si>
    <t>F&amp;O - Funktionalitäten und Service Objekte</t>
  </si>
  <si>
    <t>SAP Application Server</t>
  </si>
  <si>
    <t>SAP Database Server</t>
  </si>
  <si>
    <t>I.01.00.110198</t>
  </si>
  <si>
    <t>Database</t>
  </si>
  <si>
    <t>Datenbank</t>
  </si>
  <si>
    <t>in "SAP Basis-Betriebsleistungen" berücksichtigt</t>
  </si>
  <si>
    <t>I.01.00.110262</t>
  </si>
  <si>
    <t>Infrastructure Services</t>
  </si>
  <si>
    <t>Infrastruktur-Services</t>
  </si>
  <si>
    <t>bereits in "Grundlegende IT-Infrastruktur Leistungen" berücksichtigt</t>
  </si>
  <si>
    <t>I.01.00.110238</t>
  </si>
  <si>
    <t>Operating System</t>
  </si>
  <si>
    <t>Betriebssystem</t>
  </si>
  <si>
    <t>I.01.00.110271</t>
  </si>
  <si>
    <t>Virtualization</t>
  </si>
  <si>
    <t>Virtualisierung</t>
  </si>
  <si>
    <t>I.01.00.110351</t>
  </si>
  <si>
    <t>Server Hardware</t>
  </si>
  <si>
    <t>I.02.00.000010</t>
  </si>
  <si>
    <t>Hardware architecture</t>
  </si>
  <si>
    <t>Hardware-Architektur</t>
  </si>
  <si>
    <t>Open Systems x86</t>
  </si>
  <si>
    <t>gemäß SAP Zertifizierung</t>
  </si>
  <si>
    <t>I.01.00.110372</t>
  </si>
  <si>
    <t>Storage</t>
  </si>
  <si>
    <t>Filesysteme</t>
  </si>
  <si>
    <t>SAP Filesysteme</t>
  </si>
  <si>
    <t>Übergreifende Filesysteme</t>
  </si>
  <si>
    <t>I.01.00.110375</t>
  </si>
  <si>
    <t>Backup</t>
  </si>
  <si>
    <t>Datensicherung</t>
  </si>
  <si>
    <t>I.01.00.110376</t>
  </si>
  <si>
    <t>Offline (Tape) Backup</t>
  </si>
  <si>
    <t>I.01.00.110377</t>
  </si>
  <si>
    <t>Online (Disk) Backup</t>
  </si>
  <si>
    <t>I.01.00.110391</t>
  </si>
  <si>
    <t>Archive</t>
  </si>
  <si>
    <t>Archiv</t>
  </si>
  <si>
    <t>I.01.00.110393</t>
  </si>
  <si>
    <t xml:space="preserve">SAP Document/Data Archiving </t>
  </si>
  <si>
    <t xml:space="preserve">SAP Dokumenten-/Daten-Archivierung </t>
  </si>
  <si>
    <t>I.01.00.110379</t>
  </si>
  <si>
    <t>Mirroring</t>
  </si>
  <si>
    <t>Spiegelung</t>
  </si>
  <si>
    <t>I.01.00.110380</t>
  </si>
  <si>
    <t>Locally Onsite</t>
  </si>
  <si>
    <t>Lokal am Standort</t>
  </si>
  <si>
    <t>I.01.00.110381</t>
  </si>
  <si>
    <t>Remote at a Separate Location</t>
  </si>
  <si>
    <t>Remote an einem zweiten Standort</t>
  </si>
  <si>
    <t>I.01.00.110415</t>
  </si>
  <si>
    <t>Network</t>
  </si>
  <si>
    <t>Netzwerk</t>
  </si>
  <si>
    <t>I.01.00.110655</t>
  </si>
  <si>
    <t>Data Center</t>
  </si>
  <si>
    <t>Rechenzentrum</t>
  </si>
  <si>
    <t>I.01.00.110661</t>
  </si>
  <si>
    <t>SEC - Security</t>
  </si>
  <si>
    <t>SEC - Sicherheit</t>
  </si>
  <si>
    <t>I.01.00.110693</t>
  </si>
  <si>
    <t>Encryption</t>
  </si>
  <si>
    <t>Verschlüsselung</t>
  </si>
  <si>
    <t>I.01.00.110715</t>
  </si>
  <si>
    <t>MGF - Management Functionality</t>
  </si>
  <si>
    <t>MGF - Management-Funktionalität</t>
  </si>
  <si>
    <t>I.01.00.500054</t>
  </si>
  <si>
    <t>General</t>
  </si>
  <si>
    <t>Allgemein</t>
  </si>
  <si>
    <t>I.01.00.110078</t>
  </si>
  <si>
    <t>Service specific Tooling (e.g. administration and automation tools)</t>
  </si>
  <si>
    <t>Service-spezifische Werkzeuge (z.B. Administrations- und Automationswerkzeuge)</t>
  </si>
  <si>
    <t>I.01.00.110080</t>
  </si>
  <si>
    <t>Basic Services for analysis tools</t>
  </si>
  <si>
    <t>Analyse-Tools</t>
  </si>
  <si>
    <t>I.01.00.110716</t>
  </si>
  <si>
    <t>Remote Systems Management</t>
  </si>
  <si>
    <t>I.01.00.110717</t>
  </si>
  <si>
    <t>Software Distribution</t>
  </si>
  <si>
    <t>Softwareverteilung</t>
  </si>
  <si>
    <t>I.01.00.110126</t>
  </si>
  <si>
    <t>Dashboarding</t>
  </si>
  <si>
    <t>I.01.00.110718</t>
  </si>
  <si>
    <t>Self-Service Portal Integration</t>
  </si>
  <si>
    <t>I.01.00.220010</t>
  </si>
  <si>
    <t>TSP - Technical Sizing Parameters</t>
  </si>
  <si>
    <t>TSP - Technische Größen- bzw. Leistungsparameter</t>
  </si>
  <si>
    <t>I.01.00.222066</t>
  </si>
  <si>
    <t>I.03.00.222074</t>
  </si>
  <si>
    <t>Measurement unit for computing capacity (e.g. SAPS, CSPEC, etc.)</t>
  </si>
  <si>
    <t>Maßeinheit für Rechenkapazität (z.B. SAPS, CSPEC, etc.)</t>
  </si>
  <si>
    <t>I.03.00.222075</t>
  </si>
  <si>
    <t>Computing Capacity according to the measurement unit, per charging unit</t>
  </si>
  <si>
    <t>Rechenkapazität und Filesysteme entsprechend der Maßeinheit, pro Verrechnungseinheit</t>
  </si>
  <si>
    <t>I.01.00.240000</t>
  </si>
  <si>
    <t>TOM - Technical Operating Model</t>
  </si>
  <si>
    <t>TOM - Technisches Betriebsmodell</t>
  </si>
  <si>
    <t>I.01.00.240002</t>
  </si>
  <si>
    <t>Resource Types</t>
  </si>
  <si>
    <t>Ressourcentypen</t>
  </si>
  <si>
    <t>I.01.00.500060</t>
  </si>
  <si>
    <t>Dedicated Physical Resources</t>
  </si>
  <si>
    <t>Dedicated Resources</t>
  </si>
  <si>
    <t xml:space="preserve">Sofern vom Auftragnehmer als Teil des Bereitstellungsmodells eingeplant. </t>
  </si>
  <si>
    <t>I.01.00.500061</t>
  </si>
  <si>
    <t>Shared Physical Resources</t>
  </si>
  <si>
    <t>Shared Resources</t>
  </si>
  <si>
    <t>I.01.00.240021</t>
  </si>
  <si>
    <t>Continuity</t>
  </si>
  <si>
    <t>Kontinuität</t>
  </si>
  <si>
    <t>I.03.00.000002</t>
  </si>
  <si>
    <t>Zone-redundant or highly available system architecture</t>
  </si>
  <si>
    <t>Zonenredundante bzw. hochverfügbare Systemarchitektur</t>
  </si>
  <si>
    <t>Sprachen</t>
  </si>
  <si>
    <t>Sprachniveau gemäß GeR (Gemeinsamer Europäischer Referenzrahmen)</t>
  </si>
  <si>
    <t>Mindest-Sprachniveau</t>
  </si>
  <si>
    <t>Dokumentation</t>
  </si>
  <si>
    <t>Erstsprache</t>
  </si>
  <si>
    <t>Zweitsprache</t>
  </si>
  <si>
    <t>Service Management</t>
  </si>
  <si>
    <t>I.01.00.200000</t>
  </si>
  <si>
    <t>Service Delivery</t>
  </si>
  <si>
    <t>I.03.00.000200</t>
  </si>
  <si>
    <t>SLP - Service Lifecycle Management Processes</t>
  </si>
  <si>
    <t>SLP - Service Lifecycle Management Prozesse</t>
  </si>
  <si>
    <t>I.03.00.000300</t>
  </si>
  <si>
    <t>SSP - Service Specific Processes</t>
  </si>
  <si>
    <t>SSP - Service-spezifische Prozesse</t>
  </si>
  <si>
    <t>I.01.00.500055</t>
  </si>
  <si>
    <t>REQ - Service Requests</t>
  </si>
  <si>
    <t>I.01.00.500057</t>
  </si>
  <si>
    <t>Specific</t>
  </si>
  <si>
    <t>Spezifisch</t>
  </si>
  <si>
    <t>I.01.00.500065</t>
  </si>
  <si>
    <t>Other Service Related Service Requests</t>
  </si>
  <si>
    <t>Servicebezogene Service Requests</t>
  </si>
  <si>
    <t>I.01.00.230000</t>
  </si>
  <si>
    <t>SDM - Service Delivery Model</t>
  </si>
  <si>
    <t>SDM - Service Delivery Modell</t>
  </si>
  <si>
    <t>I.01.00.240007</t>
  </si>
  <si>
    <t>Service Object Location Type</t>
  </si>
  <si>
    <t>Service Objekt Lokationstyp</t>
  </si>
  <si>
    <t>I.01.00.240008</t>
  </si>
  <si>
    <t>Customer, Central</t>
  </si>
  <si>
    <t>Auftraggeber, Zentral</t>
  </si>
  <si>
    <t>I.01.00.240009</t>
  </si>
  <si>
    <t>Customer, Distributed</t>
  </si>
  <si>
    <t>Auftraggeber, Dezentral</t>
  </si>
  <si>
    <t>I.01.00.240010</t>
  </si>
  <si>
    <t>Provider, Central</t>
  </si>
  <si>
    <t>Auftragnehmer, Zentral</t>
  </si>
  <si>
    <t>I.02.00.240012</t>
  </si>
  <si>
    <t>Public Cloud</t>
  </si>
  <si>
    <t>Shared Resources Europäischer Wirtschaftsraum plus Schweiz</t>
  </si>
  <si>
    <t>I.01.00.300000</t>
  </si>
  <si>
    <t>Performance</t>
  </si>
  <si>
    <t>I.01.00.210000</t>
  </si>
  <si>
    <t>GSP - General Service Parameters</t>
  </si>
  <si>
    <t>GSP - Allgemeine Serviceparameter</t>
  </si>
  <si>
    <t>S.02.00.210010</t>
  </si>
  <si>
    <t>Service Level Aspect Classes</t>
  </si>
  <si>
    <t>Service Level Aspekt Klassen</t>
  </si>
  <si>
    <t>S.02.00.210011</t>
  </si>
  <si>
    <t>Servicezeit</t>
  </si>
  <si>
    <t>Hx6</t>
  </si>
  <si>
    <t>10x5</t>
  </si>
  <si>
    <t>S.02.00.210012</t>
  </si>
  <si>
    <t>Betriebszeit</t>
  </si>
  <si>
    <t>24x7</t>
  </si>
  <si>
    <t>S.02.00.210013</t>
  </si>
  <si>
    <t>Incident-Lösungsklasse</t>
  </si>
  <si>
    <t>IK1</t>
  </si>
  <si>
    <t>Verfügbarkeitsklasse</t>
  </si>
  <si>
    <t>Bronze / Gold</t>
  </si>
  <si>
    <t>Bronze / Silber / Gold</t>
  </si>
  <si>
    <t>S.02.00.210015</t>
  </si>
  <si>
    <t>Wiederherstellklasse</t>
  </si>
  <si>
    <t>DR1-5</t>
  </si>
  <si>
    <t>I.02.00.210020</t>
  </si>
  <si>
    <t>Provision Time</t>
  </si>
  <si>
    <t>Bereitstellungszeit</t>
  </si>
  <si>
    <t>I.02.00.210021</t>
  </si>
  <si>
    <t>New Service Instance</t>
  </si>
  <si>
    <t>Neue Service Instanz</t>
  </si>
  <si>
    <t>I.01.00.400000</t>
  </si>
  <si>
    <t>Pricing</t>
  </si>
  <si>
    <t>Preisgestaltung</t>
  </si>
  <si>
    <t>I.01.00.410000</t>
  </si>
  <si>
    <t>PRV - Provisions</t>
  </si>
  <si>
    <t>PRV - Beistellungen</t>
  </si>
  <si>
    <t>I.01.00.411000</t>
  </si>
  <si>
    <t>Software Assets</t>
  </si>
  <si>
    <t>Softwarelizenzen</t>
  </si>
  <si>
    <t>I.01.00.411001</t>
  </si>
  <si>
    <t>Application Software</t>
  </si>
  <si>
    <t>Anwendungssoftware SAP Lizenzen inkl. Datenbanken</t>
  </si>
  <si>
    <t>I.03.03.411001</t>
  </si>
  <si>
    <t>Signature Software</t>
  </si>
  <si>
    <t>Signaturanwendung</t>
  </si>
  <si>
    <t>I.03.01.411001</t>
  </si>
  <si>
    <t>IT Service Management Solution</t>
  </si>
  <si>
    <t>IT Service Management Lösung</t>
  </si>
  <si>
    <t>I.03.01.110078</t>
  </si>
  <si>
    <t>Provider specific Service Tooling</t>
  </si>
  <si>
    <t>Administrations- und Automationswerkzeuge</t>
  </si>
  <si>
    <t>I.03.02.110080</t>
  </si>
  <si>
    <t>Analysis tools</t>
  </si>
  <si>
    <t>I.01.00.411003</t>
  </si>
  <si>
    <t>I.01.00.411004</t>
  </si>
  <si>
    <t>Protection Software</t>
  </si>
  <si>
    <t>Schutzsoftware</t>
  </si>
  <si>
    <t>I.01.00.411005</t>
  </si>
  <si>
    <t>I.01.00.411006</t>
  </si>
  <si>
    <t>I.02.00.000111</t>
  </si>
  <si>
    <t>Document Management System</t>
  </si>
  <si>
    <t>Dokumenten-Management-System</t>
  </si>
  <si>
    <t>I.01.00.320058</t>
  </si>
  <si>
    <t>Database Management System</t>
  </si>
  <si>
    <t>Datenbank-Management-System</t>
  </si>
  <si>
    <t>I.01.00.320060</t>
  </si>
  <si>
    <t>Client OS</t>
  </si>
  <si>
    <t>Client-Betriebssystem</t>
  </si>
  <si>
    <t>I.01.00.320062</t>
  </si>
  <si>
    <t>Server OS</t>
  </si>
  <si>
    <t>Server-Betriebssystem</t>
  </si>
  <si>
    <t>I.02.00.000112</t>
  </si>
  <si>
    <t>I.02.00.000116</t>
  </si>
  <si>
    <t>Load balancing</t>
  </si>
  <si>
    <t>Load Balancing</t>
  </si>
  <si>
    <t>I.02.00.000120</t>
  </si>
  <si>
    <t>Output Management System</t>
  </si>
  <si>
    <t>Output-Management-System</t>
  </si>
  <si>
    <t>I.02.00.000121</t>
  </si>
  <si>
    <t>Job Scheduling Software</t>
  </si>
  <si>
    <t>Job-Steuerungs-Software</t>
  </si>
  <si>
    <t>I.01.00.350000</t>
  </si>
  <si>
    <t>PRM - Pricing Model</t>
  </si>
  <si>
    <t>PRM - Preismodell</t>
  </si>
  <si>
    <t>Billing Unit</t>
  </si>
  <si>
    <t>Abrechnungseinheit BARMER</t>
  </si>
  <si>
    <t>Systemgruppe</t>
  </si>
  <si>
    <t>Abrechnungseinheit HEK</t>
  </si>
  <si>
    <t>Billing Period</t>
  </si>
  <si>
    <t>Abrechnungszeitraum</t>
  </si>
  <si>
    <t>I.01.00.350002</t>
  </si>
  <si>
    <t>Abrechnungs-ID BARMER</t>
  </si>
  <si>
    <t>SAP-BS-OG-Bronze / Gold</t>
  </si>
  <si>
    <t>Abrechnungs-ID HEK</t>
  </si>
  <si>
    <t>SAP-BS-OG-Bronze / Silber / Gold</t>
  </si>
  <si>
    <t>BAR_SAP-OE-EA, BAR_SAP-OE-PO, 
BAR_SAP-OE-FS, BAR_SAP-OE-CRM, 
BAR_SAP-OE-POR, BAR_SAP-OE-IDM,
BAR_SAP-OE-ZBV, BAR_SAP-OE-HBI, 
BAR_SAP-OE-SOL, BAR_SAP-OE-OSLE,
 BAR_SAP-OE-TP, BAR_SAP-OE-PD</t>
  </si>
  <si>
    <t>HEK_SAP-OE-EA, HEK_SAP-OE-PO, 
HEK_SAP-OE-FS, HEK_SAP-OE-CRM, 
HEK_SAP-OE-POR, HEK_SAP-OE-SOL, 
HEK_SAP-OE-OSLE, HEK_SAP-OE-TP, 
HEK_SAP-OE-BO</t>
  </si>
  <si>
    <t>Security Information and Event Management (SIEM) solution</t>
  </si>
  <si>
    <t>Cognitive and Analytics Software</t>
  </si>
  <si>
    <t>Middleware</t>
  </si>
  <si>
    <t>Cluster</t>
  </si>
  <si>
    <t>SAP-OE-EA, SAP-OE-PO
SAP-OE-FS, SAP-OE-CRM
SAP-OE-POR, SAP-OE-IDM
SAP-OE-ZBV, SAP-OE-HBI
SAP-OE-SOL, SAP-OE-OSLE
SAP-OE-PZ2
Bronze / Gold</t>
  </si>
  <si>
    <t>HEK_SAP-OE-EA, HEK_SAP-OE-PO
HEK_SAP-OE-FS, HEK_SAP-OE-CRM
HEK_SAP-OE-POR, HEK_SAP-OE-IDM
HEK_SAP-OE-ZBV, HEK_SAP-OE-HBI
HEK_SAP-OE-SOL, HEK_SAP-OE-OSLE
HEK_SAP-OE-PZ2
Bronze / Silber / Gold</t>
  </si>
  <si>
    <t>BAR_SAP-UES</t>
  </si>
  <si>
    <t xml:space="preserve">HEK_SAP-UES-Bronze
HEK_SAP-UES-Silber
HEK_SAP-UES-Gold
</t>
  </si>
  <si>
    <t>Gigabyte</t>
  </si>
  <si>
    <t>Gold</t>
  </si>
  <si>
    <t>DR5</t>
  </si>
  <si>
    <t>I.03.02.411007</t>
  </si>
  <si>
    <t>I.02.00.000122</t>
  </si>
  <si>
    <t>I.01.00.320039</t>
  </si>
  <si>
    <t>I.02.00.000113</t>
  </si>
  <si>
    <t>BAR_SAP-UES-Gold</t>
  </si>
  <si>
    <t>HEK_SAP-UES Bronze / Silber / Gold</t>
  </si>
  <si>
    <t xml:space="preserve">   </t>
  </si>
  <si>
    <t>BAR_SAP-OSS-ASS-Bronze</t>
  </si>
  <si>
    <t>BAR_SAP-OSS-ASM-Bronze</t>
  </si>
  <si>
    <t>BAR_SAP-OSS-ASL-Bronze</t>
  </si>
  <si>
    <t>HEK_SAP-OSS-ASS-Basis</t>
  </si>
  <si>
    <t>HEK_SAP-OSS-ASM-Basis</t>
  </si>
  <si>
    <t>HEK_SAP-OSS-ASS-Bronze</t>
  </si>
  <si>
    <t>HEK_SAP-OSS-ASM-Bronze</t>
  </si>
  <si>
    <t>HEK_SAP-OSS-ASS-Silber</t>
  </si>
  <si>
    <t>HEK_SAP-OSS-ASM-Silber</t>
  </si>
  <si>
    <t>HEK_SAP-OSS-ASL-Silber</t>
  </si>
  <si>
    <t>BAR_SAP-OSS-ASS-Gold</t>
  </si>
  <si>
    <t>BAR_SAP-OSS-ASM-Gold</t>
  </si>
  <si>
    <t>BAR_SAP-OSS-ASL-Gold</t>
  </si>
  <si>
    <t>HEK_SAP-OSS-ASS-Gold</t>
  </si>
  <si>
    <t>HEK_SAP-OSS-ASM-Gold</t>
  </si>
  <si>
    <t>HEK_SAP-OSS-ASL-Gold</t>
  </si>
  <si>
    <t>BAR_SAP-OSS-DSS-Bronze</t>
  </si>
  <si>
    <t>BAR_SAP-OSS-DSM-Bronze</t>
  </si>
  <si>
    <t>BAR_SAP-OSS-DSL-Bronze</t>
  </si>
  <si>
    <t>BAR_SAP-OSS-DSSO-Bronze</t>
  </si>
  <si>
    <t>HEK_SAP-OSS-DSS-Basis</t>
  </si>
  <si>
    <t>HEK_SAP-OSS-DSM-Basis</t>
  </si>
  <si>
    <t>HEK_SAP-OSS-DSS-Bronze</t>
  </si>
  <si>
    <t>HEK_SAP-OSS-DSM-Bronze</t>
  </si>
  <si>
    <t>HEK_SAP-OSS-DSS-Silber</t>
  </si>
  <si>
    <t>HEK_SAP-OSS-DSM-Silber</t>
  </si>
  <si>
    <t>HEK_SAP-OSS-DSL-Silber</t>
  </si>
  <si>
    <t>BAR_SAP-OSS-DSS-Gold</t>
  </si>
  <si>
    <t>BAR_SAP-OSS-DSM-Gold</t>
  </si>
  <si>
    <t>BAR_SAP-OSS-DSL-Gold</t>
  </si>
  <si>
    <t>BAR_SAP-OSS-DSSO-Gold</t>
  </si>
  <si>
    <t>HEK_SAP-OSS-DSS-Gold</t>
  </si>
  <si>
    <t>HEK_SAP-OSS-DSM-Gold</t>
  </si>
  <si>
    <t>HEK_SAP-OSS-DSL-Gold</t>
  </si>
  <si>
    <t>Bereitgestellte Rechenkapazität in SAPS (Active)</t>
  </si>
  <si>
    <t>Bronze</t>
  </si>
  <si>
    <t>Basis</t>
  </si>
  <si>
    <t>Silber</t>
  </si>
  <si>
    <t>DR1</t>
  </si>
  <si>
    <t>DR4</t>
  </si>
  <si>
    <t>DR2</t>
  </si>
  <si>
    <t>Server</t>
  </si>
  <si>
    <t>BAR_SAP-OSS-ASS-Bronze-DR1</t>
  </si>
  <si>
    <t>BAR_SAP-OSS-ASM-Bronze-DR1</t>
  </si>
  <si>
    <t>BAR_SAP-OSS-ASL-Bronze-DR1</t>
  </si>
  <si>
    <t>BAR_SAP-OSS-ASS-Gold-DR5</t>
  </si>
  <si>
    <t>BAR_SAP-OSS-ASM-Gold-DR5</t>
  </si>
  <si>
    <t>BAR_SAP-OSS-ASL-Gold-DR5</t>
  </si>
  <si>
    <t>BAR_SAP-OSS-DSS-Bronze-DR1</t>
  </si>
  <si>
    <t>BAR_SAP-OSS-DSM-Bronze-DR1</t>
  </si>
  <si>
    <t>BAR_SAP-OSS-DSL-Bronze-DR1</t>
  </si>
  <si>
    <t>BAR_SAP-OSS-DSSO-Bronze-DR1</t>
  </si>
  <si>
    <t>BAR_SAP-OSS-DSS-Gold-DR5</t>
  </si>
  <si>
    <t>BAR_SAP-OSS-DSM-Gold-DR5</t>
  </si>
  <si>
    <t>BAR_SAP-OSS-DSL-Gold-DR5</t>
  </si>
  <si>
    <t>BAR_SAP-OSS-DSSO-Gold-DR5</t>
  </si>
  <si>
    <t xml:space="preserve">Abrechnungs-ID HEK </t>
  </si>
  <si>
    <t>HEK_SAP-OSS-ASS-Basis-DR1</t>
  </si>
  <si>
    <t>HEK_SAP-OSS-ASM-Basis-DR1</t>
  </si>
  <si>
    <t>HEK_SAP-OSS-ASS-Bronze-DR1</t>
  </si>
  <si>
    <t>HEK_SAP-OSS-ASM-Bronze-DR1</t>
  </si>
  <si>
    <t>HEK_SAP-OSS-ASS-Silber-DR4</t>
  </si>
  <si>
    <t>HEK_SAP-OSS-ASM-Silber-DR4</t>
  </si>
  <si>
    <t>HEK_SAP-OSS-ASL-SIlber-DR4</t>
  </si>
  <si>
    <t xml:space="preserve">HEK_SAP-OSS-ASS-Gold-DR4
</t>
  </si>
  <si>
    <t xml:space="preserve">HEK_SAP-OSS-ASM-Gold-DR4
</t>
  </si>
  <si>
    <t xml:space="preserve">HEK_SAP-OSS-ASL-Gold-DR4
</t>
  </si>
  <si>
    <t>HEK_SAP-OSS-DSS-Basis-DR2</t>
  </si>
  <si>
    <t>HEK_SAP-OSS-DSM-Basis-DR2</t>
  </si>
  <si>
    <t>HEK_SAP-OSS-DSS-Bronze-DR2</t>
  </si>
  <si>
    <t>HEK_SAP-OSS-DSM-Bronze-DR2</t>
  </si>
  <si>
    <t>HEK_SAP-OSS-DSS-Silber-DR4</t>
  </si>
  <si>
    <t>HEK_SAP-OSS-DSM-Silber-DR4</t>
  </si>
  <si>
    <t>HEK_SAP-OSS-DSL-Silber-DR4</t>
  </si>
  <si>
    <t xml:space="preserve">HEK_SAP-OSS-DSS-Gold-DR4
</t>
  </si>
  <si>
    <t xml:space="preserve">HEK_SAP-OSS-DSM-Gold-DR4
</t>
  </si>
  <si>
    <t xml:space="preserve">HEK_SAP-OSS-DSL-Gold-DR4
</t>
  </si>
  <si>
    <t>Virtuelle Systeme</t>
  </si>
  <si>
    <t>Voll gemanagte virtuelle Systeme mit oder ohne Betriebssystem</t>
  </si>
  <si>
    <t>BARMER&amp;HEK</t>
  </si>
  <si>
    <t>BAR_IS-CS-VS-WLS
HEK_IS-CS-VS-WLS</t>
  </si>
  <si>
    <t>BAR_IS-CS-VS-WLM
HEK_IS-CS-VS-WLM</t>
  </si>
  <si>
    <t>BAR_IS-CS-VS-WLL
HEK_IS-CS-VS-WLL</t>
  </si>
  <si>
    <t>BAR_IS-CS-VS-WLX
HEK_IS-CS-VS-WLX</t>
  </si>
  <si>
    <t>BAR_IS-CS-VS-WLE
HEK_IS-CS-VS-WLE</t>
  </si>
  <si>
    <t>BAR_IS-CS-VS-WLP
HEK_IS-CS-VS-WLP</t>
  </si>
  <si>
    <t>BAR_IS-CS-VS-WPR
HEK_IS-CS-VS-WPR</t>
  </si>
  <si>
    <t>BAR_IS-CS-VS-VP01
HEK_IS-CS-VS-VP01</t>
  </si>
  <si>
    <t>BAR_IS-CS-VS-VP02
HEK_IS-CS-VS-VP02</t>
  </si>
  <si>
    <t>BAR_IS-CS-VS-VP03
HEK_IS-CS-VS-VP03</t>
  </si>
  <si>
    <t>BAR_IS-CS-VS-VP04
HEK_IS-CS-VS-VP04</t>
  </si>
  <si>
    <t>BAR_IS-CS-VS-VCORE
HEK_IS-CS-VS-VCORE</t>
  </si>
  <si>
    <t>BAR_IS-CS-VS-VRAM
HEK_IS-CS-VS-VRAM</t>
  </si>
  <si>
    <t>Anmerkung</t>
  </si>
  <si>
    <t>Variante 1</t>
  </si>
  <si>
    <t>Variante 2</t>
  </si>
  <si>
    <t>Variante 3</t>
  </si>
  <si>
    <t>Variante 4</t>
  </si>
  <si>
    <t>Variante 5</t>
  </si>
  <si>
    <t>Variante 6</t>
  </si>
  <si>
    <t>Variante 7</t>
  </si>
  <si>
    <t>Variante 8</t>
  </si>
  <si>
    <t>Variante 9</t>
  </si>
  <si>
    <t>Variante 10</t>
  </si>
  <si>
    <t>Variante 11</t>
  </si>
  <si>
    <t>Variante 12</t>
  </si>
  <si>
    <t>Server Betriebssystem</t>
  </si>
  <si>
    <t>Microsoft Windows Server</t>
  </si>
  <si>
    <t>Linux</t>
  </si>
  <si>
    <t>Infrastruktur-Ebene</t>
  </si>
  <si>
    <t>Server-Virtualisierung</t>
  </si>
  <si>
    <t>Anzahl (v)Cores, pro Verrechnungseinheit</t>
  </si>
  <si>
    <t>Größe des Hauptspeichers (RAM) in GB, pro Verrechnungseinheit</t>
  </si>
  <si>
    <t>Dedizierte physische Ressourcen</t>
  </si>
  <si>
    <t>Geteilte physische Ressourcen</t>
  </si>
  <si>
    <t>Erstinstallation</t>
  </si>
  <si>
    <t>Außerbetriebnahme</t>
  </si>
  <si>
    <t>Major Software Release Installation</t>
  </si>
  <si>
    <t>Sonstige servicebezogene Service Requests</t>
  </si>
  <si>
    <t>Basis, Bronze, Silber, Gold, Diamant</t>
  </si>
  <si>
    <t>DR1 - DR5</t>
  </si>
  <si>
    <t>1 Arbeitstag</t>
  </si>
  <si>
    <t>≦ 5 Arbeitstage</t>
  </si>
  <si>
    <t>SIEM-Plattformlösung</t>
  </si>
  <si>
    <t>Firewall-System</t>
  </si>
  <si>
    <t>Backup-System</t>
  </si>
  <si>
    <t>Backup-Agent</t>
  </si>
  <si>
    <t>Hardware Sachanlagen</t>
  </si>
  <si>
    <t>Netzwerkkomponente</t>
  </si>
  <si>
    <t>PRE - Vorausgesetzte Services</t>
  </si>
  <si>
    <t>Etwaige Service-spezifische Voraussetzungen durch andere Services</t>
  </si>
  <si>
    <t>IS-CS-VS-WLS
IS-CS-VS-WLM
IS-CS-VS-WLL
IS-CS-VS-WLX
IS-CS-VS-WPL
IS-CS-VS-WPR
IS-CS-VS-VP</t>
  </si>
  <si>
    <t>Virtual Machine</t>
  </si>
  <si>
    <t>(v)Core</t>
  </si>
  <si>
    <t>(v)RAM</t>
  </si>
  <si>
    <t>Abrechnungs-ID(s) BARMER</t>
  </si>
  <si>
    <t>BAR_IS-CS-VS-WLS-Basis
BAR_IS-CS-VS-WLS-Bronze
BAR_IS-CS-VS-WLS-Silber
BAR_IS-CS-VS-WLS-Gold
BAR_IS-CS-VS-WLS-Diamant</t>
  </si>
  <si>
    <t>BAR_IS-CS-VS-WLM-Basis
BAR_IS-CS-VS-WLM-Bronze
BAR_IS-CS-VS-WLM-Silber
BAR_IS-CS-VS-WLM-Gold
BAR_IS-CS-VS-WLM-Diamant</t>
  </si>
  <si>
    <t>BAR_IS-CS-VS-WLL-Basis
BAR_IS-CS-VS-WLL-Bronze
BAR_IS-CS-VS-WLL-Silber
BAR_IS-CS-VS-WLL-Gold
BAR_IS-CS-VS-WLL-Diamant</t>
  </si>
  <si>
    <t>BAR_IS-CS-VS-WLX-Basis
BAR_IS-CS-VS-WLX-Bronze
BAR_IS-CS-VS-WLX-Silber
BAR_IS-CS-VS-WLX-Gold
BAR_IS-CS-VS-WLX-Diamant</t>
  </si>
  <si>
    <t>BAR_IS-CS-VS-WLE-Basis
BAR_IS-CS-VS-WLE-Bronze
BAR_IS-CS-VS-WLE-Silber
BAR_IS-CS-VS-WLE-Gold
BAR_IS-CS-VS-WLE-Diamant</t>
  </si>
  <si>
    <t>BAR_IS-CS-VS-WLP-Basis
BAR_IS-CS-VS-WLP-Bronze
BAR_IS-CS-VS-WLP-Silber
BAR_IS-CS-VS-WLP-Gold
BAR_IS-CS-VS-WLP-Diamant</t>
  </si>
  <si>
    <t>BAR_IS-CS-VS-WPR-Basis
BAR_IS-CS-VS-WPR-Bronze
BAR_IS-CS-VS-WPR-Silber
BAR_IS-CS-VS-WPR-Gold
BAR_IS-CS-VS-WPR-Diamant</t>
  </si>
  <si>
    <t>BAR_IS-CS-VS-VP01-Silber</t>
  </si>
  <si>
    <t>BAR_IS-CS-VS-VP02-Silber, BAR_IS-CS-VS-VP02-Gold</t>
  </si>
  <si>
    <t>BAR_IS-CS-VS-VP03-Gold</t>
  </si>
  <si>
    <t>BAR_IS-CS-VS-VP04-Gold</t>
  </si>
  <si>
    <t>BAR_IS-CS-VS-VCORE</t>
  </si>
  <si>
    <t>BAR_IS-CS-VS-VRAM</t>
  </si>
  <si>
    <t>Abrechnungs-ID(s) HEK</t>
  </si>
  <si>
    <t>HEK_IS-CS-VS-WLS-Basis
HEK_IS-CS-VS-WLS-Bronze
HEK_IS-CS-VS-WLS-Silber
HEK_IS-CS-VS-WLS-Gold
HEK_IS-CS-VS-WLS-Diamant</t>
  </si>
  <si>
    <t>HEK_IS-CS-VS-WLM-Basis
HEK_IS-CS-VS-WLM-Bronze
HEK_IS-CS-VS-WLM-Silber
HEK_IS-CS-VS-WLM-Gold
HEK_IS-CS-VS-WLM-Diamant</t>
  </si>
  <si>
    <t>HEK_IS-CS-VS-WLL-Basis
HEK_IS-CS-VS-WLL-Bronze
HEK_IS-CS-VS-WLL-Silber
HEK_IS-CS-VS-WLL-Gold
HEK_IS-CS-VS-WLL-Diamant</t>
  </si>
  <si>
    <t>HEK_IS-CS-VS-WLX-Basis
HEK_IS-CS-VS-WLX-Bronze
HEK_IS-CS-VS-WLX-Silber
HEK_IS-CS-VS-WLX-Gold
HEK_IS-CS-VS-WLX-Diamant</t>
  </si>
  <si>
    <t>HEK_IS-CS-VS-WLE-Basis
HEK_IS-CS-VS-WLE-Bronze
HEK_IS-CS-VS-WLE-Silber
HEK_IS-CS-VS-WLE-Gold
HEK_IS-CS-VS-WLE-Diamant</t>
  </si>
  <si>
    <t>HEK_IS-CS-VS-WLP-Basis
HEK_IS-CS-VS-WLP-Bronze
HEK_IS-CS-VS-WLP-Silber
HEK_IS-CS-VS-WLP-Gold
HEK_IS-CS-VS-WLP-Diamant</t>
  </si>
  <si>
    <t>HEK_IS-CS-VS-WPR-Basis
HEK_IS-CS-VS-WPR-Bronze
HEK_IS-CS-VS-WPR-Silber
HEK_IS-CS-VS-WPR-Gold
HEK_IS-CS-VS-WPR-Diamant</t>
  </si>
  <si>
    <t>HEK_IS-CS-VS-VP01-Silber</t>
  </si>
  <si>
    <t>HEK_IS-CS-VS-VP02-Silber, HEK_IS-CS-VS-VP02-Gold</t>
  </si>
  <si>
    <t>HEK_IS-CS-VS-VP03-Gold</t>
  </si>
  <si>
    <t>HEK_IS-CS-VS-VP04-Gold</t>
  </si>
  <si>
    <t>HEK_IS-CS-VS-VCORE</t>
  </si>
  <si>
    <t>HEK_IS-CS-VS-VRAM</t>
  </si>
  <si>
    <t>Erweiterung SAP System</t>
  </si>
  <si>
    <t>Bereitstellung von Erweiterungen für SAP Systeme</t>
  </si>
  <si>
    <t>BAR_SAP-SU-RAM</t>
  </si>
  <si>
    <t>BAR_SSAP-SU-STO</t>
  </si>
  <si>
    <t>BAR_SSAP-SU-SAPS</t>
  </si>
  <si>
    <t>HEK_SAP-SU-RAM</t>
  </si>
  <si>
    <t>HEK_SAP-SU-STO</t>
  </si>
  <si>
    <t>HEK_SAP-SU-SAPS</t>
  </si>
  <si>
    <t>Add-On "RAM"</t>
  </si>
  <si>
    <t>Add-On "STORAGE"</t>
  </si>
  <si>
    <t>I.01.00.110247</t>
  </si>
  <si>
    <t>Bereitstellung von zusätzlichem Hauptspeicher (RAM), in Gigabyte (GB)</t>
  </si>
  <si>
    <t>Bereitstellung von zusätzlichem Storage / Speicher in Gigabyte (GB)</t>
  </si>
  <si>
    <t>Bereitstellung von zusätzlichen SAPS</t>
  </si>
  <si>
    <t>I.02.02.130100</t>
  </si>
  <si>
    <t>Integrate Processes</t>
  </si>
  <si>
    <t>Integrationsprozesse</t>
  </si>
  <si>
    <t>I.01.00.130001</t>
  </si>
  <si>
    <t>Design Processes</t>
  </si>
  <si>
    <t>Design Prozesse</t>
  </si>
  <si>
    <t>I.01.00.130002</t>
  </si>
  <si>
    <t>Maintain Service Catalog</t>
  </si>
  <si>
    <t>Pflege Service Katalog</t>
  </si>
  <si>
    <t>I.01.00.130003</t>
  </si>
  <si>
    <t>Maintain Architecture Blueprint</t>
  </si>
  <si>
    <t>Pflege Architekturvorgaben</t>
  </si>
  <si>
    <t>I.01.00.130004</t>
  </si>
  <si>
    <t>Coordinate Service Design</t>
  </si>
  <si>
    <t>Koordiniere Service Design</t>
  </si>
  <si>
    <t>I.01.00.130005</t>
  </si>
  <si>
    <t>Capture and Evaluate Service Requirements</t>
  </si>
  <si>
    <t>Erfasse und prüfe Serviceanforderungen</t>
  </si>
  <si>
    <t>I.01.00.130006</t>
  </si>
  <si>
    <t>Create Organizational Service Design</t>
  </si>
  <si>
    <t>Erstelle organisatorisches Service Design</t>
  </si>
  <si>
    <t>I.01.00.130007</t>
  </si>
  <si>
    <t>Create Technical Solution Design</t>
  </si>
  <si>
    <t>Erstelle technisches Lösungsdesign</t>
  </si>
  <si>
    <t>I.01.00.130013</t>
  </si>
  <si>
    <t>Build Processes</t>
  </si>
  <si>
    <t>Build Prozesse</t>
  </si>
  <si>
    <t>I.01.00.130014</t>
  </si>
  <si>
    <t>Manage Change</t>
  </si>
  <si>
    <t>I.03.00.130015</t>
  </si>
  <si>
    <t>Plan Releases</t>
  </si>
  <si>
    <t>Plane Releases</t>
  </si>
  <si>
    <t>I.01.00.130016</t>
  </si>
  <si>
    <t>Build and Integrate Releases</t>
  </si>
  <si>
    <t>Erstelle und integriere Releases</t>
  </si>
  <si>
    <t>I.01.00.130017</t>
  </si>
  <si>
    <t>Test and Validate Services</t>
  </si>
  <si>
    <t>Teste und validiere Services</t>
  </si>
  <si>
    <t>I.01.00.130018</t>
  </si>
  <si>
    <t>Deploy Releases</t>
  </si>
  <si>
    <t>Stelle Releases bereit</t>
  </si>
  <si>
    <t>I.01.00.130019</t>
  </si>
  <si>
    <t>Support Early Release Life</t>
  </si>
  <si>
    <t>Unterstütze Releaseeinführung</t>
  </si>
  <si>
    <t>I.01.00.130020</t>
  </si>
  <si>
    <t>Manage Configurations</t>
  </si>
  <si>
    <t>Manage Konfigurationen</t>
  </si>
  <si>
    <t>I.01.00.130022</t>
  </si>
  <si>
    <t>Operate Processes</t>
  </si>
  <si>
    <t>Betriebsprozesse</t>
  </si>
  <si>
    <t>I.01.00.130023</t>
  </si>
  <si>
    <t>Fulfill Service Requests</t>
  </si>
  <si>
    <t>Erbringe Service Requests</t>
  </si>
  <si>
    <t>I.01.00.130024</t>
  </si>
  <si>
    <t>Manage Access</t>
  </si>
  <si>
    <t>I.01.00.130025</t>
  </si>
  <si>
    <t>Manage Events</t>
  </si>
  <si>
    <t>I.01.00.130026</t>
  </si>
  <si>
    <t>Monitor Services</t>
  </si>
  <si>
    <t>Überwache Services</t>
  </si>
  <si>
    <t>I.01.00.130027</t>
  </si>
  <si>
    <t>Control Operations</t>
  </si>
  <si>
    <t>Steuere Betrieb</t>
  </si>
  <si>
    <t>I.01.00.130029</t>
  </si>
  <si>
    <t>Manage First Level Incidents</t>
  </si>
  <si>
    <t>I.01.00.130030</t>
  </si>
  <si>
    <t>Manage Second Level Incidents</t>
  </si>
  <si>
    <t>I.01.00.130031</t>
  </si>
  <si>
    <t>Manage Problems</t>
  </si>
  <si>
    <t>I.01.00.130041</t>
  </si>
  <si>
    <t>Manage on Behalf of Customer</t>
  </si>
  <si>
    <t>Manage im Auftrag des Auftraggebers</t>
  </si>
  <si>
    <t>I.01.00.130042</t>
  </si>
  <si>
    <t>Manage Third-Party Vendors</t>
  </si>
  <si>
    <t>Manage Dienstleistungen Dritter</t>
  </si>
  <si>
    <t>I.03.00.000252</t>
  </si>
  <si>
    <t>Manage Customer Software Assets</t>
  </si>
  <si>
    <t>Manage kundeneigene Software Assets</t>
  </si>
  <si>
    <t>I.01.00.130032</t>
  </si>
  <si>
    <t>Manage Customer Hardware Assets</t>
  </si>
  <si>
    <t>Manage kundeneigene Hardware Assets</t>
  </si>
  <si>
    <t>I.03.00.000310</t>
  </si>
  <si>
    <t>Additional Service Specific Processes</t>
  </si>
  <si>
    <t>weitere Service-spezifische Prozesse</t>
  </si>
  <si>
    <t>I.01.00.500056</t>
  </si>
  <si>
    <t>I.01.00.120061</t>
  </si>
  <si>
    <t>Initial Installation</t>
  </si>
  <si>
    <t>I.01.00.120123</t>
  </si>
  <si>
    <t>Deinstallation</t>
  </si>
  <si>
    <t>I.01.00.120086</t>
  </si>
  <si>
    <t>pro GB</t>
  </si>
  <si>
    <t>Abrechnungs-ID</t>
  </si>
  <si>
    <t>Bereitstellung von Rackspace im Data Center für die Bereitstellung von Netzwerk-Appliances eines Drittanbieters Der Service enthält die hierfür notwendigen Infrastrukturen wie Rackspace, Strom, Klima und Zutrittskontrolle und das allgemeine RZ-LAN / Netzwerk. Nicht enthalten sind LAN-Verbindungen der Server Hardware und WAN-Verbindungen, etwaige IT-Systeme und deren technologische Aktualisierung, da dies in anderen Services abgebildet ist.</t>
  </si>
  <si>
    <t>BAR_SDC-HS-HE
HEK_SDC-HS-HE</t>
  </si>
  <si>
    <t>Housing 
Rackspace</t>
  </si>
  <si>
    <t>Rack (inkl. Netzwerkanschluss, Stromanschluss)</t>
  </si>
  <si>
    <t>Abschließbarer Käfig</t>
  </si>
  <si>
    <t>RZ-Fläche</t>
  </si>
  <si>
    <t>Stromversorgung</t>
  </si>
  <si>
    <t>Unterbrechungsfreie Stromversorgung, Notstromversorgung, Netzersatzanlage</t>
  </si>
  <si>
    <t>Brandfrüherkennung, Brandmeldeanlage, Löschanlage</t>
  </si>
  <si>
    <t>Klimatisierung</t>
  </si>
  <si>
    <t>Pauschalpreis pro Höheneinheit (HE)</t>
  </si>
  <si>
    <t>Höheneinheit (HE)</t>
  </si>
  <si>
    <t>Abrechnungs-ID(s)</t>
  </si>
  <si>
    <t>BAR_SAP-HS-HE</t>
  </si>
  <si>
    <t>HEK_SAP-HS-HE</t>
  </si>
  <si>
    <t>Firewall-Leistungen</t>
  </si>
  <si>
    <t>Voll gemanagter Firewall-Service  Der Service enthält: Hard- und Software (-lizenzen), Planung, Bereitstellung, Betrieb, Wartung,  Support und die Aktualisierung der Technologie. Nicht enthalten sind Firewall-Changes (IMACs).</t>
  </si>
  <si>
    <t>BAR_SEC-NW-FW</t>
  </si>
  <si>
    <t>HEK_SEC-NW-FW</t>
  </si>
  <si>
    <t>I.01.00.110416</t>
  </si>
  <si>
    <t>Communication Protocol</t>
  </si>
  <si>
    <t>Kommunikationsprotokoll</t>
  </si>
  <si>
    <t>I.01.00.110418</t>
  </si>
  <si>
    <t>Single Stack (IP V4)</t>
  </si>
  <si>
    <t>I.01.00.110419</t>
  </si>
  <si>
    <t>Single Stack (IP V6)</t>
  </si>
  <si>
    <t>I.01.00.500047</t>
  </si>
  <si>
    <t>Dual Stack (IP V4/V6)</t>
  </si>
  <si>
    <t>I.02.02.000001</t>
  </si>
  <si>
    <t>Public IP Addresses</t>
  </si>
  <si>
    <t>Öffentliche IP-Adressen</t>
  </si>
  <si>
    <t>I.01.00.110430</t>
  </si>
  <si>
    <t>Transport Quality of Service</t>
  </si>
  <si>
    <t>Transport Servicequalität</t>
  </si>
  <si>
    <t>I.02.00.000002</t>
  </si>
  <si>
    <t>Private Transport / Intranet</t>
  </si>
  <si>
    <t>Privates Transportnetz / Intranet</t>
  </si>
  <si>
    <t>Innerhalb der Auftragnehmer Data Centers</t>
  </si>
  <si>
    <t>I.02.00.000003</t>
  </si>
  <si>
    <t>Public Transport / Internet</t>
  </si>
  <si>
    <t>Öffentliches Transportnetz / Internet</t>
  </si>
  <si>
    <t>I.01.00.110671</t>
  </si>
  <si>
    <t>Data Access Control</t>
  </si>
  <si>
    <t>Zugriffskontrolle</t>
  </si>
  <si>
    <t>I.01.00.500051</t>
  </si>
  <si>
    <t>I.01.00.110692</t>
  </si>
  <si>
    <t>Access Control Lists (ACL)</t>
  </si>
  <si>
    <t>Netzzugangskontrolle (ACL)</t>
  </si>
  <si>
    <t>I.01.00.110672</t>
  </si>
  <si>
    <t>I.01.00.120093</t>
  </si>
  <si>
    <t>Firewall Rules</t>
  </si>
  <si>
    <t>Firewall-Regeln</t>
  </si>
  <si>
    <t>Basisregeln, weiterleiten an Auftraggeber</t>
  </si>
  <si>
    <t>I.01.00.110673</t>
  </si>
  <si>
    <t>Stateful Inspection</t>
  </si>
  <si>
    <t>I.03.00.000001</t>
  </si>
  <si>
    <t>Web Application Firewall</t>
  </si>
  <si>
    <t>I.01.00.110675</t>
  </si>
  <si>
    <t>Application Proxies Mail (POP, SMTP)</t>
  </si>
  <si>
    <t>I.01.00.110676</t>
  </si>
  <si>
    <t>Application Proxies Web (HTTP, FTP, NNTP)</t>
  </si>
  <si>
    <t>I.01.00.110677</t>
  </si>
  <si>
    <t>Application Proxies Network (DNS, NTP)</t>
  </si>
  <si>
    <t>Application Proxies Netz (DNS, NTP)</t>
  </si>
  <si>
    <t>I.01.00.240020</t>
  </si>
  <si>
    <t>DMZ, Zones</t>
  </si>
  <si>
    <t>DMZ, Zonen</t>
  </si>
  <si>
    <t>I.01.00.110683</t>
  </si>
  <si>
    <t>Network Scan / Audit</t>
  </si>
  <si>
    <t>Netzwerk Scan / Prüfung</t>
  </si>
  <si>
    <t>I.01.00.110684</t>
  </si>
  <si>
    <t>Security Audit (Processes and Controls)</t>
  </si>
  <si>
    <t>Security Audit (Prozesse und Kontrollmechanismen)</t>
  </si>
  <si>
    <t>I.01.00.110685</t>
  </si>
  <si>
    <t>Authorized Penetration Test</t>
  </si>
  <si>
    <t>Autorisierter Penetration Test</t>
  </si>
  <si>
    <t>I.01.00.110701</t>
  </si>
  <si>
    <t>Protection</t>
  </si>
  <si>
    <t>Schutz</t>
  </si>
  <si>
    <t>I.01.00.110702</t>
  </si>
  <si>
    <t>Virus Protection</t>
  </si>
  <si>
    <t>Virenschutz</t>
  </si>
  <si>
    <t>I.01.00.110703</t>
  </si>
  <si>
    <t>Malware Protection</t>
  </si>
  <si>
    <t>Schutz vor Schadsoftware</t>
  </si>
  <si>
    <t>I.01.00.110688</t>
  </si>
  <si>
    <t>Intrusion (IDS / IPS)</t>
  </si>
  <si>
    <t>Eindringungsschutz (IDS / IPS)</t>
  </si>
  <si>
    <t>I.01.00.110689</t>
  </si>
  <si>
    <t>Host-based Intrusion Prevention (Server/Host Sensor, HIPS)</t>
  </si>
  <si>
    <t>Schutz vor host-basiertem Eindringen (Server/Host-Sensor, HIPS)</t>
  </si>
  <si>
    <t>I.01.00.110691</t>
  </si>
  <si>
    <t xml:space="preserve">Network-based Intrusion Prevention (Network Sensor, NIPS) </t>
  </si>
  <si>
    <t>Schutz vor netzwerkbasiertem Eindringen (Netzwerk Sensor, NIPS)</t>
  </si>
  <si>
    <t>I.01.00.110704</t>
  </si>
  <si>
    <t>Content Filtering (e.g. SPAM, Content, etc.)</t>
  </si>
  <si>
    <t>Content-Filter (bspw. SPAM, Content, etc.)</t>
  </si>
  <si>
    <t>I.01.00.110458</t>
  </si>
  <si>
    <t>URL Filtering</t>
  </si>
  <si>
    <t>URL-Filtering</t>
  </si>
  <si>
    <t>I.01.00.221025</t>
  </si>
  <si>
    <t>I.01.00.221037</t>
  </si>
  <si>
    <t>Circuit Speed / Bandwidth</t>
  </si>
  <si>
    <t>Leitungsgeschwindigkeit / -bandbreite</t>
  </si>
  <si>
    <t>I.03.02.221038</t>
  </si>
  <si>
    <t>Port Speed Upload</t>
  </si>
  <si>
    <t>Durchsatz Forewarding</t>
  </si>
  <si>
    <t>Gbps</t>
  </si>
  <si>
    <t>I.03.02.221039</t>
  </si>
  <si>
    <t>Port Speed Download</t>
  </si>
  <si>
    <t>Durchsatz IPS (interner Traffic)</t>
  </si>
  <si>
    <t>Parallele Sessions</t>
  </si>
  <si>
    <t>Millionen Stück</t>
  </si>
  <si>
    <t>Senden der Logdaten an Collector des AG</t>
  </si>
  <si>
    <t>Measurement Window</t>
  </si>
  <si>
    <t>24*7</t>
  </si>
  <si>
    <t>Rufbereitschaft</t>
  </si>
  <si>
    <t>Incident Resolution Class</t>
  </si>
  <si>
    <t>S.02.00.210014</t>
  </si>
  <si>
    <t>Service Availability Class</t>
  </si>
  <si>
    <t>Diamant</t>
  </si>
  <si>
    <t>Disaster Recovery Class</t>
  </si>
  <si>
    <t>DR 5</t>
  </si>
  <si>
    <t>DR 4</t>
  </si>
  <si>
    <t>Stück</t>
  </si>
  <si>
    <t>Voll gemanagter Internet-Access-Service iDer Service enthält: Hard- und Software (-lizenzen), Planung, Bereitstellung, Betrieb, Wartung und Support. Nicht enthalten sind Firewall und IPS-Leistungen.</t>
  </si>
  <si>
    <t>BAR_CS-II-INAC-INTER</t>
  </si>
  <si>
    <t>BAR_CS-II-INAC-UPG10</t>
  </si>
  <si>
    <t>HEK_CS-II-INAC-INTER</t>
  </si>
  <si>
    <t>HEK_CS-II-INAC-UPG10</t>
  </si>
  <si>
    <t>Internet</t>
  </si>
  <si>
    <t>Netzwerkkomponententypen</t>
  </si>
  <si>
    <t>Passive Netzwerk-Komponenten</t>
  </si>
  <si>
    <t>Load-Balancing</t>
  </si>
  <si>
    <t>SSL Offloading</t>
  </si>
  <si>
    <t>WAN Lastverteilung</t>
  </si>
  <si>
    <t>Sonstige Netzwerkfunktionalität</t>
  </si>
  <si>
    <t>IP-Multicast</t>
  </si>
  <si>
    <t>Web Caching</t>
  </si>
  <si>
    <t>SMTP Mail Relay (extern)</t>
  </si>
  <si>
    <t>Authentisierung</t>
  </si>
  <si>
    <t>Internet-Zugang je nach Nutzerprofil</t>
  </si>
  <si>
    <t>Directory Service</t>
  </si>
  <si>
    <t>Verzeichnisdienst</t>
  </si>
  <si>
    <t>Interner Domain Name Service (DNS)</t>
  </si>
  <si>
    <t>Externer Domain Name Service (DNS)</t>
  </si>
  <si>
    <t>Domain Name System Security Extensions (DNSSEC)</t>
  </si>
  <si>
    <t>Grafische Korrelationsanalyse</t>
  </si>
  <si>
    <t>Schutz vor Schwachstellen und Sicherheitslücken</t>
  </si>
  <si>
    <t>Initiale Upload / Download Geschwindigkeit</t>
  </si>
  <si>
    <t>Zusätzliche Leitungsgeschwindigkeit / -bandbreite</t>
  </si>
  <si>
    <t>Gbp/s (upgrade muss in 10Gbp/s Schritten für Barmer und 1 Gbp/s Schritten für HEK möglich sein)</t>
  </si>
  <si>
    <t>über Trennung der Data Center</t>
  </si>
  <si>
    <t>Initialer Service
Je weitere 10Gbps Portspeed</t>
  </si>
  <si>
    <t>Initialer Service
Je weitere 1Gbp Portspeed</t>
  </si>
  <si>
    <t xml:space="preserve">HEK_CS-II-INAC-INTER
</t>
  </si>
  <si>
    <t>Bereitstellung der grundlegenden IT-Infrastruktur Leistungen</t>
  </si>
  <si>
    <t>SAP-GIL-Bronze / Gold</t>
  </si>
  <si>
    <t>SAP-GIL-Bronze / Silber / Gold</t>
  </si>
  <si>
    <t>Kollaboration und übergreifende Steuerung</t>
  </si>
  <si>
    <t>Data Center-Leistungen </t>
  </si>
  <si>
    <t>Datensicherung und Wiederherstellungs-Leistungen</t>
  </si>
  <si>
    <t xml:space="preserve">Weitere Leistungen </t>
  </si>
  <si>
    <t>Storage-Leistungen</t>
  </si>
  <si>
    <t>Patch- und Update-Management-Leistungen</t>
  </si>
  <si>
    <t>Netzwerk-Leistungen und Anbindungs-Leistungen</t>
  </si>
  <si>
    <t>IT-Security-Leistungen</t>
  </si>
  <si>
    <t>Schwachstellen-Analyse</t>
  </si>
  <si>
    <t>Lizenz-Leistungen</t>
  </si>
  <si>
    <t>Job-Scheduling</t>
  </si>
  <si>
    <t>I.01.00.110266</t>
  </si>
  <si>
    <t>Verzeichnisdienst Linux / Unix</t>
  </si>
  <si>
    <t>Verzeichnisdienst Windows</t>
  </si>
  <si>
    <t>I.01.00.120153</t>
  </si>
  <si>
    <t>User Administration</t>
  </si>
  <si>
    <t>Benutzeradministration</t>
  </si>
  <si>
    <t>I.01.00.120154</t>
  </si>
  <si>
    <t>Accounts / Profiles / Rights on OS Level</t>
  </si>
  <si>
    <t>Konten / Profile / Rechte auf OS-Ebene</t>
  </si>
  <si>
    <t>IT-Sicherheit</t>
  </si>
  <si>
    <t>Gehärtetes System</t>
  </si>
  <si>
    <t>Installation und Aktualisierung von EDR Agents des AG nach Vorgaben des AG auf allen für den AG betriebenen Systemen</t>
  </si>
  <si>
    <t>Übermittlung von durch den AN erkannten IoCs an das EDR des AG</t>
  </si>
  <si>
    <t>Der AG ist zur Durchführung von definierten Sofortmaßnahmen auf EDR Endpunkten berechtigt</t>
  </si>
  <si>
    <t>Erkennen von Anomalien und Angriffsmustern im Netzwerkdatenverkehr</t>
  </si>
  <si>
    <t>Analyse des Netzwerkdatenverkehrs</t>
  </si>
  <si>
    <t>Vorschläge für geeignete Maßnahmen zur Eindämmung oder Behebung von erkannten Anomalien</t>
  </si>
  <si>
    <t>Abstimmung mit dem AG und betroffenen Drittparteien über Maßnahmen</t>
  </si>
  <si>
    <t>Übermittlung von Alarmen an das SIEM des AG</t>
  </si>
  <si>
    <t>Security Event</t>
  </si>
  <si>
    <t>Bereitstellung von Securitylogs</t>
  </si>
  <si>
    <t>Sicherstellung eines angemessenen Grades an Systemprotokollierung</t>
  </si>
  <si>
    <t>Bereitstellung der Vorgaben zur Systemprotokollierung an den AG</t>
  </si>
  <si>
    <t>Erforderliche Systeme zur Sammlung und Weiterleitung von Logdaten (z.B. Logkollektoren, Syslogserver,…) werden nach Vorgaben des AG durch den AN bereitgestellt</t>
  </si>
  <si>
    <t>CERT</t>
  </si>
  <si>
    <t>Gewährleistung von Zutritt zum Rechenzentrum und/oder physischen Systemen für den AG und deren Dienstleister im Falle von Ereignissen, welche forensische Analysen erfordern</t>
  </si>
  <si>
    <t>Zusammenarbeit mit dem AG und von ihm beauftragten Dritten bei der forensischen Analyse von Sicherheitsvorfällen</t>
  </si>
  <si>
    <t>Schwachstellenscanning</t>
  </si>
  <si>
    <t>Auf allen für den Auftraggeber betriebenen IT-Systemen regelmäßige Schwachstellen-Scans durchführen</t>
  </si>
  <si>
    <t>Dedizierte Rescans von bekannten Schwachstellen durchführen</t>
  </si>
  <si>
    <t>Maßnahmen zur Behebung oder Eindämmung vorschlagen</t>
  </si>
  <si>
    <t>Maßnahmen mit dem AG und von ihr beauftragen Dritten abstimmen</t>
  </si>
  <si>
    <t>Umsetzung der vereinbarten Maßnahmen überprüfen</t>
  </si>
  <si>
    <t>Behandlung der im Verantwortungsbereich des AN befindlichen Schwachstellen im Rahmen der vom AG definierten Fristen</t>
  </si>
  <si>
    <t>Firewall Management</t>
  </si>
  <si>
    <t>Der AG erhält das Recht, ein Firewallmanagementtool technisch an die für den AG betriebenen Firewalls/Firewall-Instanzen anzubinden. </t>
  </si>
  <si>
    <t>I.01.00.500013</t>
  </si>
  <si>
    <t>(Multi) Cloud Management / Brokerage / Orchestration</t>
  </si>
  <si>
    <t>Erfolgt durch User Help Desk des Auftraggebers</t>
  </si>
  <si>
    <t>Siehe Arbeitsblatt "9 Service Requests"</t>
  </si>
  <si>
    <t xml:space="preserve">Abrechnungs-ID BARMER </t>
  </si>
  <si>
    <t>BARMER &amp; HEK</t>
  </si>
  <si>
    <t>BAR_SAP-BB-BER
HEK_SAP-BB-BER</t>
  </si>
  <si>
    <t xml:space="preserve">BAR_SAP-BB-SID-Bronze
</t>
  </si>
  <si>
    <t>HEK_SAP-BB-SID-Bronze
HEK_SAP-BB-SID-Silber
HEK_SAP-BB-SID-Gold</t>
  </si>
  <si>
    <t xml:space="preserve">SAP Basis-Betriebsleistungen Bereitstellung </t>
  </si>
  <si>
    <t xml:space="preserve">SAP Basis-Betriebsleistungen pro SID </t>
  </si>
  <si>
    <t>Datenbankmanagement SAP HANA</t>
  </si>
  <si>
    <t>SAP HANA (allgemeine Datenbankoperationen)</t>
  </si>
  <si>
    <t>Empfehlungen für das Datenbank-Release-Management bereitstellen</t>
  </si>
  <si>
    <t>nach Bedarf</t>
  </si>
  <si>
    <t>Dateisystemerweiterungen planen und durchführen, z. B. für Sicherungsaktivitäten</t>
  </si>
  <si>
    <t>Ressourcenverbrauch der Datenbank überwachen, um Probleme beim technischen
Betrieb zu erkennen</t>
  </si>
  <si>
    <t>zyklisch</t>
  </si>
  <si>
    <t>Tabellenwachstum überwachen, um Betriebsproblemen vorzubeugen und um sicherzustellen, dass der Service im Rahmen der vertraglichen Sizing-Werte bleibt</t>
  </si>
  <si>
    <t>Strategie/Architektur für Tabellenpartitionierung entwerfen</t>
  </si>
  <si>
    <t>auf Anfrage</t>
  </si>
  <si>
    <t>Tabellen partitionieren (technische Ausführung)</t>
  </si>
  <si>
    <t>Tabellen partitionieren (technische Ausführung): zusätzliche Anforderungen</t>
  </si>
  <si>
    <t>Umverteilung von Datenbanktabellen auf Basis der Regeln zur Tabellenplatzierung_x000D_
(technische Ausführung)</t>
  </si>
  <si>
    <t>Migration für Zeilen-/Spaltenspeicher durchführen: nur technische Ausführung</t>
  </si>
  <si>
    <t>Datenbankdefragmentierung (zur Zurückgewinnung von Datenvolumen)</t>
  </si>
  <si>
    <t xml:space="preserve">Datenbank-Zeilenspeicherfragmentierung </t>
  </si>
  <si>
    <t>Datenbanken auf technische Probleme überprüfen; technische Datenbankprobleme_x000D_
analysieren und beheben</t>
  </si>
  <si>
    <t>HANA-Logdateien und Trace-Dateien bereinigen (Trace-, Statistikdateien usw.), um Kapazität freizugeben und den einwandfreien Zustand des HANA-Systems zu sichern</t>
  </si>
  <si>
    <t>Technische Konfigurationsparameter für SAP HANA und SAP HANA XS auf der Basis von Standards und Empfehlungen pflegen</t>
  </si>
  <si>
    <t>Datenbank starten/stoppen</t>
  </si>
  <si>
    <t>SAP-HANA-Knoten zur Anpassung der SAP-HANA-Kapazität hinzufügen/entfernen</t>
  </si>
  <si>
    <t>Zusätzliches Schema für vorhandenen SAP-HANA anlegen</t>
  </si>
  <si>
    <t>Änderung der SAP-HANA-Datenbank-ID und -Instanznummer</t>
  </si>
  <si>
    <t>Datenbankarchitektur von SAP HANA ändern (von Single Node in Multi Node oder_x000D_
umgekehrt)</t>
  </si>
  <si>
    <t>Standby-Datenbanken (HANA-Systemreplikation) für Hochverfügbarkeit verwalten</t>
  </si>
  <si>
    <t>SAP-HANA-Datenbanksoftware aktualisieren</t>
  </si>
  <si>
    <t>SAP-HANA-Client installieren oder aktualisieren</t>
  </si>
  <si>
    <t>Upgrade der SAP-HANA-Version und Aktualisierung der Client-Datenbank</t>
  </si>
  <si>
    <t>SAP HANA Transports Management einrichten</t>
  </si>
  <si>
    <t>Zusätzliche SAP-Tools implementieren/pflegen (z. B. SAP HANA Analytics Foundation Browser)</t>
  </si>
  <si>
    <t>Zeitaufwendige SQL-Anweisungen identifizieren, analysieren und optimieren, um die Anwendungsleistung zu
 verbessern</t>
  </si>
  <si>
    <t>Systemfehler beheben, z. B. blockierte Transaktionen, um Probleme zu lösen und_x000D_
SAP HANA wieder in einen betriebsbereiten Zustand zu versetzen</t>
  </si>
  <si>
    <t>Benutzer für die HANA-Modellierung in SAP HANA Studio anlegen/ändern</t>
  </si>
  <si>
    <t>Management von Benutzern, Rollen und Berechtigungen für nicht technische Benutzer</t>
  </si>
  <si>
    <t>Management von Benutzern, Rollen und Berechtigungen für technische und administrative Benutzer</t>
  </si>
  <si>
    <t>Datenbanksicherungen durchführen (normale Voll- und Logsicherungen)</t>
  </si>
  <si>
    <t>Datenbanksicherung nach Aufforderung durch den Auftraggeber durchführen (mit abgestimmter Retention-Time)</t>
  </si>
  <si>
    <t>SAP HANA nach technischen Problemen wiederherstellen und sichern</t>
  </si>
  <si>
    <t>Datenbankkonsistenzprüfung (DBCC) durchführen</t>
  </si>
  <si>
    <t>Export/Import eines Datenbankschemas</t>
  </si>
  <si>
    <t>SAP-HANA-Datenbankverschlüsselung für bereits während des Betriebs installierte SAP-_x000D_
HANA-Datenbank implementieren</t>
  </si>
  <si>
    <t>SAP-HANA-Datenbankverschlüsselung für bereits während der Build-Phase installierte_x000D_
SAP-HANA-Datenbank implementieren</t>
  </si>
  <si>
    <t>SAP-HANA-Protokolldateiverschlüsselung für bereits installierte SAP-HANA-Datenbank implementieren</t>
  </si>
  <si>
    <t>Sichere Kommunikation für SAP-HANA-Systemreplikation (HSR) konfigurieren</t>
  </si>
  <si>
    <t>Option für schnellen Neustart (Fast Restart Option) von SAP HANA aktivieren</t>
  </si>
  <si>
    <t>Option für schnellen Neustart von SAP HANA deaktivieren</t>
  </si>
  <si>
    <t>SAP-HANA-Plug-ins installieren oder aktualisieren</t>
  </si>
  <si>
    <t>SAP HANA XSA</t>
  </si>
  <si>
    <t>Zusammen mit HANA-Server installieren</t>
  </si>
  <si>
    <t>XSA-Komponenten als AddOn für bereits installierten HANA-Server installieren</t>
  </si>
  <si>
    <t>XSA für SAP-HANA-Entwicklung einrichten/konfigurieren</t>
  </si>
  <si>
    <t>XS-CLI-Tool für SAP-HANA-Entwicklung konfigurieren</t>
  </si>
  <si>
    <t>Benutzerverwaltung für SAP-HANA-Entwicklung</t>
  </si>
  <si>
    <t>XSA-Services und zugehörige Anwendungen überwachen</t>
  </si>
  <si>
    <t>Logische Datenbank einrichten (Tenant-Datenbank registrieren)</t>
  </si>
  <si>
    <t>XSA-spezifische Dateien sichern und wiederherstellen</t>
  </si>
  <si>
    <t>Web-Dispatcher-Konfiguration für die vom Serviceanbieter installierten und vom Kunden_x000D_
erstellten Anwendungen</t>
  </si>
  <si>
    <t>Verfügbarkeitsüberwachung von kundeneigenen Anwendungen</t>
  </si>
  <si>
    <t>Sicherung kundeneigener Anwendungen bei Verwendung des Dateisystemspeichers</t>
  </si>
  <si>
    <t>Wiederherstellen von kundeneigenen Anwendungen unter Verwendung des Dateisystemspeichers, sofern die Sicherung zuvor aktiviert wurde</t>
  </si>
  <si>
    <t>Durchführung der Aufgaben nach Wiederherstellung sowie Verbindung der kundeneigenen Anwendungen 
prüfen</t>
  </si>
  <si>
    <t>SAP HANA XS (XS Classic) in XSA-Modell konvertieren</t>
  </si>
  <si>
    <t>SAP HANA: Smart Data Integration (ehemals Enterprise Information Management – _x000D_EIM)</t>
  </si>
  <si>
    <t>Datenbereitstellungsserver aktivieren</t>
  </si>
  <si>
    <t>Data Provisioning Agents installieren, konfigurieren und registrieren</t>
  </si>
  <si>
    <t>Data Provisioning Agents installieren, konfigurieren und registrieren – zusätzliche Agents</t>
  </si>
  <si>
    <t>Smart-Data-Qualität (SDQ) einrichten</t>
  </si>
  <si>
    <t>Agile Data Preparation (ADP) einrichten</t>
  </si>
  <si>
    <t>Verwaltung der Agile Data Preparation (ADP)</t>
  </si>
  <si>
    <t>Replikationen, Föderation und Transformationen einrichten</t>
  </si>
  <si>
    <t>Sicherung der FlowGraph-Jobs</t>
  </si>
  <si>
    <t>Sicherung der Replikationsaufgabe</t>
  </si>
  <si>
    <t>DP-Agent – Hochverfügbarkeitseinrichtung</t>
  </si>
  <si>
    <t>Standardadapter mit SAP HANA bereitstellen</t>
  </si>
  <si>
    <t>Benutzerdefinierte Adapter mit SAP HANA bereitstellen</t>
  </si>
  <si>
    <t>Datenbereitstellungsaufgaben und Remote-Subskription überwachen</t>
  </si>
  <si>
    <t>Ausnahmen der Remote-Subskription verarbeiten</t>
  </si>
  <si>
    <t>SAP HANA: Streaming-Analyseoption (ehemals Smart Data Streaming, SDS)</t>
  </si>
  <si>
    <t>Paket der Streaming-Analyseoption installieren</t>
  </si>
  <si>
    <t>Hosts der Streaming-Analyseoption hinzufügen</t>
  </si>
  <si>
    <t>Datenquelle auf dem Host der Streaming-Analyseoption konfigurieren</t>
  </si>
  <si>
    <t>Streaming-Berechtigung einrichten</t>
  </si>
  <si>
    <t>Auf die Streaming-Analyse bezogene Fiori-Kacheln in vorhandenem SAP HANA Cockpit in Kundenlandschaft 
aktivieren</t>
  </si>
  <si>
    <t>Streaming-Cluster konfigurieren – Hochverfügbarkeitseinrichtung</t>
  </si>
  <si>
    <t>Bereitstellung einer Desaster-Recovery (Knoten der Streaming-Analyseoption)</t>
  </si>
  <si>
    <t>Streaming Lite einrichten</t>
  </si>
  <si>
    <t>Streaming-Projekte der Streaming-Analyseoption einrichten und bereitstellen</t>
  </si>
  <si>
    <t>Objekte und Projekte der Streaming-Analyseoption überwachen</t>
  </si>
  <si>
    <t>Aktiv/Aktiv (Lesen aktiviert)“ einrichten</t>
  </si>
  <si>
    <t>Primäres und sekundäres SAP-HANA-System installieren</t>
  </si>
  <si>
    <t>Protokollwiedergabe zwischen beiden SAP-HANA-Instanzen einrichten</t>
  </si>
  <si>
    <t>Überwachung für sekundäres System einrichten</t>
  </si>
  <si>
    <t>Remote Data Sync (RDS)</t>
  </si>
  <si>
    <t>Remote-Data-Sync-Komponente in SAP HANA installieren</t>
  </si>
  <si>
    <t>Remote-Data-Sync-Host hinzufügen</t>
  </si>
  <si>
    <t>RDS-Rollen, -Berechtigungen und -Objektzugriff für die Überwachung und den Betrieb_x000D_
aktivieren</t>
  </si>
  <si>
    <t>RDS-Liefereinheiten importieren</t>
  </si>
  <si>
    <t>RDS-Knoten für jede Tenant-DB einrichten und konfigurieren, einschließlich Serviceinitialisierung, Cockpit-Zugriff, Liefereinheiten und Verifizierung</t>
  </si>
  <si>
    <t>RDS-Cockpit – Einrichtung und Konfiguration</t>
  </si>
  <si>
    <t>Synchronisationsskripte installieren und konfigurieren</t>
  </si>
  <si>
    <t>Anforderungen, Prozess und Status der Synchronisierung überwachen</t>
  </si>
  <si>
    <t>Capture and Replay</t>
  </si>
  <si>
    <t>Capture in Quellsystem vorbereiten</t>
  </si>
  <si>
    <t>Capture starten</t>
  </si>
  <si>
    <t>Wiedergabe im Zielsystem einrichten</t>
  </si>
  <si>
    <t>Replayer-Service konfigurieren</t>
  </si>
  <si>
    <t>In Zielsystem vorverarbeiten und wiedergeben</t>
  </si>
  <si>
    <t>Erweiterung des nativen Speichers für SAP HANA (NSE)</t>
  </si>
  <si>
    <t>Größe des Puffer-Cache ändern</t>
  </si>
  <si>
    <t>Beraterberichte ausführen/analysieren</t>
  </si>
  <si>
    <t>Ladungseinheit für Tabellen neu konfigurieren</t>
  </si>
  <si>
    <t>Datenbankmanagement</t>
  </si>
  <si>
    <t>Datenbankoperationen</t>
  </si>
  <si>
    <t>Ressourcenverbrauch der Datenbank (Speicher, CPU, Datenspeicher) überwachen, um_x000D_
Probleme bei dem technischen Betrieb zu erkennen</t>
  </si>
  <si>
    <t>Datenbankerweiterungen durchführen, um die Kapazität zu erhöhen</t>
  </si>
  <si>
    <t>Datenbanken auf technische Probleme überprüfen; technische Datenbankprobleme analysieren und beheben</t>
  </si>
  <si>
    <t>Systemfehler beheben, z. B. blockierte Transaktionen, um Probleme zu lösen und die Datenbank wieder in einen betriebsbereiten Zustand zu versetzen</t>
  </si>
  <si>
    <t>Periodische Datenbankstatistik-Kollektoren einplanen, um statistische Leistungsdaten zu generieren</t>
  </si>
  <si>
    <t>Reorganisation zur Beseitigung von Datenbankfragmentierung durchführen</t>
  </si>
  <si>
    <t>Datenbankparameter pflegen/ändern</t>
  </si>
  <si>
    <t>Datenbanksoftware aktualisieren</t>
  </si>
  <si>
    <t>Datenbank-Patches durchführen</t>
  </si>
  <si>
    <t>Datenbanksicherungen durchführen (normale Datenbank- und Logsicherungen)</t>
  </si>
  <si>
    <t>Datenbank nach technischen Problemen wiederherstellen und sichern</t>
  </si>
  <si>
    <t>Den Kunden bei der Optimierung von SQL-Anweisungen (Index-, Select-Anweisungen u. a.) unterstützen, um die Anwendungsleistung zu verbessern</t>
  </si>
  <si>
    <t>Indizes für Anwendungstabellen anlegen</t>
  </si>
  <si>
    <t>Datenbank verkleinern</t>
  </si>
  <si>
    <t>Standby-Anwendungsinstanz für Hochverfügbarkeit verwalten</t>
  </si>
  <si>
    <t>Technischer Basisbetrieb</t>
  </si>
  <si>
    <t>Systeminstallation</t>
  </si>
  <si>
    <t>Lösungslandschaft wie im Vertrag spezifiziert installieren, basierend auf den SAP-Standards und -Best-Practices</t>
  </si>
  <si>
    <t>Neuinstallation des SAP-Systems nach der Systemübergabe</t>
  </si>
  <si>
    <t>Technische Konfiguration (nach der Installation) der installierten Systeme (z. B. Planung von Standard-Batch-Jobs, Sicherungen usw.)</t>
  </si>
  <si>
    <t>Lizenz für ABAP- oder Java-System oder SAP-HANA-Standalone-Datenbank ändern</t>
  </si>
  <si>
    <t>Technische Basiskonfiguration der SAP-BW/4HANA-Systeme</t>
  </si>
  <si>
    <t>Anwendung anpassen und konfigurieren, Anwendung pflegen, Anwendungssupport und
Anwendungsfehlerbehebung</t>
  </si>
  <si>
    <t>Installierte Systeme in Betriebsumgebung integrieren</t>
  </si>
  <si>
    <t>Installierte Systeme in die Betriebsumgebung integrieren – Anforderung zusätzlicher Testläufe</t>
  </si>
  <si>
    <t>Systemüberwachung aktivieren</t>
  </si>
  <si>
    <t>Erweiterter Support während des Onboardings anbieten – allgemein</t>
  </si>
  <si>
    <t>Hypercare – Service zur Projektabsicherung</t>
  </si>
  <si>
    <t>Aktiver Anspruch auf Support am Wochenende für nicht produktive Systeme</t>
  </si>
  <si>
    <t>System mit anderen Systemen und Anwendungen integrieren</t>
  </si>
  <si>
    <t>SAP-Onlinehilfe konfigurieren (lokale Installation)</t>
  </si>
  <si>
    <t>ODBC-Treiber zum Verbinden mit externen Datenbanken installieren</t>
  </si>
  <si>
    <t>Systemkapazität durch Hinzufügen weiterer Komponenten erhöhen (Knoten, Anwendungsserver usw.) oder bestehendes System in eine größere Infrastruktur verschieben (z. B. größerer Datenbankserver) – erfordert Änderungen an der Infrastruktur</t>
  </si>
  <si>
    <t>Datenübergabe vom Serviceanbieter an den Kunden – einmalig</t>
  </si>
  <si>
    <t>Datenübergabe vom Serviceanbieter an den Kunden – zusätzliche Anforderungen</t>
  </si>
  <si>
    <t>Ereigniserkennung und -benachrichtigung („Überwachung“)</t>
  </si>
  <si>
    <t>Überwachung und Ereigniserkennung der SAP-Systemverfügbarkeit und kritischer Systemzustände</t>
  </si>
  <si>
    <t>Kritische Geschäftstransaktionen überwachen</t>
  </si>
  <si>
    <t>Allgemeiner Betrieb</t>
  </si>
  <si>
    <t>Verwaltete Systeme starten/anhalten</t>
  </si>
  <si>
    <t>Technische Probleme in verwalteten Systemen finden und beheben</t>
  </si>
  <si>
    <t>Kunden bei Aufgaben in ihrem Verantwortungsbereich unterstützen, falls Betriebssystemzugriff erforderlich ist</t>
  </si>
  <si>
    <t>Regelmäßige Analyse und Wartung der SAP-Systemprofilparameter</t>
  </si>
  <si>
    <t>SAP Security Management</t>
  </si>
  <si>
    <t>Kundenindividuelle Analyse des Security-Audit-Log</t>
  </si>
  <si>
    <t>Das SAP-System analysieren und relevante SAP-Sicherheitshinweise ermitteln</t>
  </si>
  <si>
    <t>SAP-Sicherheitshinweise implementieren – SAP-Basis/ABAP-bezogen</t>
  </si>
  <si>
    <t>Relevante SAP-Sicherheitshinweise implementieren – anwendungsbezogen (nur ABAP- und Java-Stack).</t>
  </si>
  <si>
    <t>Kundenbenutzer ausserhalb der IDM Prozesse verwalten (z. B. Benutzererstellung, Ändern, Löschen und Pflegen von Benutzerprofilen, Rollen, Berechtigungen, Quelldaten und Kennwörtern)</t>
  </si>
  <si>
    <t>Benutzerprofile, Rollen, Berechtigungen, Quelldaten und Kennwörter in Mandant 000 pflegen</t>
  </si>
  <si>
    <t>Bereitstellen von Zugriff auf Mandant 000 für Kunden</t>
  </si>
  <si>
    <t>Single Sign-On (SSO) für Systeme in der Landschaft planen und/oder entwerfen</t>
  </si>
  <si>
    <t>Single Sign-On (SSO) für Systeme in der Landschaft einrichten</t>
  </si>
  <si>
    <t>Kunden Audit-Log-Informationen bereitstellen</t>
  </si>
  <si>
    <t>Globale Änderungsparameter und Standardsystemeinstellungen aktualisieren</t>
  </si>
  <si>
    <t>Prüfung des Sicherheitsrisikos</t>
  </si>
  <si>
    <t>Sicherheit für Schnittstellen prüfen</t>
  </si>
  <si>
    <t>Überwachung der Anwendungssicherheit</t>
  </si>
  <si>
    <t>Service für SAP-Infrastruktur und Anwendungsprotokollierung (LogServ)</t>
  </si>
  <si>
    <t>Service für SAP-Infrastruktur und Anwendungsprotokollierung (LogServ) für SAP Business Technology Platform 
aktivieren</t>
  </si>
  <si>
    <t>Homogene Systemkopie (auch als Systemaktualisierung bezeichnet)</t>
  </si>
  <si>
    <t>Vorverarbeitungsaufgaben, die nicht von PCA (Automatisierung der Kopienacharbeiten) abgedeckt werden, d. h. kundeneigene Tabellen mit „alter“ Konfiguration exportieren</t>
  </si>
  <si>
    <t>Homogene Systemkopie – (Planung, Vorbereitungen, Prüfungen, Datenbanksicherung, Datenbankwiederherstellung, technische  Nachbearbeitungsaufgaben, Test der technischen Systemfunktionen) – nur innerregionale Aktualisierung (gleiche Region)</t>
  </si>
  <si>
    <t>Nachbearbeitungsaufgaben, z. B. Embedded Search, BDLS</t>
  </si>
  <si>
    <t>Heterogene Systemkopie (d. h. Systemmigration)</t>
  </si>
  <si>
    <t>Heterogene Systemkopie</t>
  </si>
  <si>
    <t>Release-Management</t>
  </si>
  <si>
    <t>Zusätzliche Software im System installieren (gilt beispielsweise für AddOns und andere Arten von zusätzlichen Lösungspaketen)</t>
  </si>
  <si>
    <t>Transportbasierte Korrekturanleitungen für SAP Notes (TCI) und andere Arten von manuellen Korrekturen (Korrekturen, die nicht als Software Correction Package bereitgestellt werden) 
im verwalteten System implementieren (Hinweise und Korrekturen sind zur Behebung von Problemen erforderlich.)</t>
  </si>
  <si>
    <t>Anwendung von Applikations-SAP-Hinweisen für die Lizenzvermessung</t>
  </si>
  <si>
    <t>Patches für Systemsoftware, die auf Betriebssystemebene – z. B. SAP-Kernel –_x000D_ ausgeführt wird, implementieren</t>
  </si>
  <si>
    <t>Aktualisierungen der verwalteten SAP-Lösung mit Standard-Tools und Methoden implementieren</t>
  </si>
  <si>
    <t>Updates oder Upgrades für die verwaltete SAP-Unternehmenssoftware implementieren – ABAP-Lösung mithilfe der Zero-Downtime-Option (ZDO) von SUM, die Teil des Maintenance Downtime Minimization Service ist.</t>
  </si>
  <si>
    <t>Upgrades eines  SAP-ABAP-basierten Systems mit Near Zero Downtime Maintenance (nZDM) von Software Update Manager (SUM) implementieren</t>
  </si>
  <si>
    <t>Laufende Wartung der Systemsprachen, z. B. Durchführen einer Sprachenauffüllung</t>
  </si>
  <si>
    <t>Versionsupgrade/-aktualisierung der SAP-Software: Planung und Koordination</t>
  </si>
  <si>
    <t>SAP Readiness Check für SAP-S/4HANA-Upgrades</t>
  </si>
  <si>
    <t>Versionsupgrade der SAP-Software: technische Upgrade-Aufgaben ausführen</t>
  </si>
  <si>
    <t>Aktualisierung der SAP-Software-Version: vor und nach Basisaufgaben (Pre- and Post BASIS tasks)</t>
  </si>
  <si>
    <t>Upgrade der SAP-Software-Version: vor und nach Basisaufgaben (Pre- and Post BASIS tasks)</t>
  </si>
  <si>
    <t>Repository-Objekte im Rahmen der Softwareänderungen anpassen</t>
  </si>
  <si>
    <t>Anwendungsbezogene technische Fehlerbehandlungsaufgaben als Teil des technischen Ausführungsprozesses für Upgrades und Aktualisierungen sowie für das Change Management ausführen</t>
  </si>
  <si>
    <t>Proaktive Services</t>
  </si>
  <si>
    <t>SAP-Service-Sitzungen durch Pflege von RTCCTOOL vorbereiten</t>
  </si>
  <si>
    <t>SAP-Service-Sitzungsberichte (einschließlich EarlyWatch Alert) für Systeme, die betrieben werden, auf Befunde und Empfehlungen bezüglich Aspekten im Rahmen des Serviceumfangs (technischer Betrieb) analysieren</t>
  </si>
  <si>
    <t>Prozesskette erneut anstoßen oder abbrechen</t>
  </si>
  <si>
    <t>System Performance Management</t>
  </si>
  <si>
    <t>Anfangsbewertung von Problemen mit der Systemleistung</t>
  </si>
  <si>
    <t>bei Bedarf</t>
  </si>
  <si>
    <t>Fehlerbehebung für Probleme hinsichtlich der SAP-Systemleistung durchführen 
(technische Ursachen im Serviceumfang)</t>
  </si>
  <si>
    <t>Performance- und Benchmark-Service</t>
  </si>
  <si>
    <t>Lasttests ausführen</t>
  </si>
  <si>
    <t>Überwachung der Standard-Performance-KPIs im Hinblick auf SAP-Best-Practice- Schwellenwerte</t>
  </si>
  <si>
    <t>Leistungsprobleme analysieren und beheben (Ursachen außerhalb des Serviceumfangs und anwendungsbezogene Ursachen)</t>
  </si>
  <si>
    <t>Grundursache fehlgeschlagener KPIs ermitteln und Vorbeugungs-/Korrekturmaßnahmen und/oder mögliche Gegenmaßnahmen festlegen</t>
  </si>
  <si>
    <t>Kundencode prüfen und optimieren, um die Leistung und Stabilität des Systems zu_x000D_
verbessern</t>
  </si>
  <si>
    <t>Zertifikatsmanagement</t>
  </si>
  <si>
    <t>Anforderung zur Zertifikatssignierung (CSR) generieren</t>
  </si>
  <si>
    <t>Anforderung zur Zertifikatssignierung (CSR) für Load Balancer, Web Dispatcher, Data Services und BO-Systeme generieren/verlängern/erweitern</t>
  </si>
  <si>
    <t>Anforderung der Zertifikatssignierung an Zertifizierungsstelle senden</t>
  </si>
  <si>
    <t>SSL-Server-/Mandantenidentität mit Schlüsselpaar anlegen</t>
  </si>
  <si>
    <t>Systemkonfiguration (auf Betriebssystemebene), um SSL/TLS zu aktivieren</t>
  </si>
  <si>
    <t>Systemkonfiguration (auf Anwendungsebene), um SSL/TLS zu aktivieren</t>
  </si>
  <si>
    <t>Signiertes Zertifikat für Load Balancer, Web Dispatcher, Data Services, SAP Business Technology Platform (früher SAP Cloud Platform) – Data Services Agent und BO-_x000D_
Systeme implementieren</t>
  </si>
  <si>
    <t>Anderes signiertes Zertifikat für verwaltetes System implementieren</t>
  </si>
  <si>
    <t>Gültigkeitsdauer von Zertifikaten überwachen</t>
  </si>
  <si>
    <t>SSL-Zertifikat hinzufügen oder verlängern</t>
  </si>
  <si>
    <t>Verlängerung ablaufender Zertifikate</t>
  </si>
  <si>
    <t>Desaster-Recovery</t>
  </si>
  <si>
    <t>Desaster-Recovery-Installation gemäß dem Architektur-Blueprint und den vertraglichen Angaben implementieren. Internes Managed-Service-Rechenzentrum und technische Infrastruktur testen.</t>
  </si>
  <si>
    <t>Desaster-Recovery-Verfahren ausschließlich für Datenbank- und Dateisystemreplikation entwickeln und verwenden</t>
  </si>
  <si>
    <t>Laufende Verwaltung von Desaster-Recovery-Architekturen: Überwachung von_x000D_ Datenreplikation auf sekundären Installationen, einschließlich Fehlerbehebung</t>
  </si>
  <si>
    <t>Laufende Verwaltung von Desaster-Recovery-Architekturen: Wartung und Änderungsmanagement für Systeme an einem sekundären Standort, um_x000D_ Systemkonsistenz sicherzustellen, einschließlich Fehlerbehebung</t>
  </si>
  <si>
    <t>Failover bei Desaster-Recovery-Test durchführen (Datenbank, Anwendung und CNAME- Einträge) – zusätzlicher Test - 1 x jährlich</t>
  </si>
  <si>
    <t>Online-Desaster-Recovery-Tests ausführen (nur Rechenzentrum und technische Infrastruktur). Die Primärsysteme sind während des Tests weiterhin verfügbar. - 1 x jährlich</t>
  </si>
  <si>
    <t>Produktives Failover bei einem vom Serviceanbieter offiziell deklarierten Desaster ausführen –gültig für alle HA/DR-Architekturszenarien - 1 x jährlich</t>
  </si>
  <si>
    <t>Mix aus Hochverfügbarkeit (HA) und Desaster-Recovery (DR): produktives Failover für eine spezielle SID durchführen und Replikationsrichtung umkehren - 1 x jährlich</t>
  </si>
  <si>
    <t>Mischung aus Hochverfügbarkeit (HA) und Desaster-Recovery (DR): produktives Failover für eine spezielle SID durchführen und Replikationsrichtung umkehren – zusätzliche Kundenanfragen - 1 x jährlich</t>
  </si>
  <si>
    <t>Erweiterung des Betriebs</t>
  </si>
  <si>
    <t>Incident Management: Fehlerbehebung bei technischen/nicht-funktionalen Vorfällen, die gemäß der Definition der Rollen und Zuständigkeiten nicht in den Standardservices enthalten sind.</t>
  </si>
  <si>
    <t>Änderungsmanagement: Änderungen technischer Systemkonfigurationen, die gemäß der Definition der Rollen und Zuständigkeiten nicht in den Standardservices enthalten sind</t>
  </si>
  <si>
    <t>Ereignismanagement: Überwachung technischer/nicht-funktionaler Ereignistypen, die gemäß der Definition der Rollen und Zuständigkeiten nicht im Standardservice enthalten sind</t>
  </si>
  <si>
    <t>NetWeaver-Betrieb (ABAP und Java)</t>
  </si>
  <si>
    <t>Allgemeiner NetWeaver-Betrieb</t>
  </si>
  <si>
    <t>SAP-Systemprotokoll analysieren und technische Fehler lt. Serviceumfang beheben</t>
  </si>
  <si>
    <t>Update-Prozesse der SAP-Software überwachen, um Probleme mit dem Systembetrieb zu vermeiden</t>
  </si>
  <si>
    <t>Aktualisierungsabbrüche analysieren, geschäftliche Auswirkungen und geeignete Maßnahmen ermitteln</t>
  </si>
  <si>
    <t>Abgebrochene Updates bereinigen</t>
  </si>
  <si>
    <t>Sperreinträge analysieren, geschäftliche Auswirkungen und geeignete Maßnahmen ermitteln</t>
  </si>
  <si>
    <t>Sperreinträge prüfen/löschen</t>
  </si>
  <si>
    <t>ABAP-Dumps prüfen, um schwerwiegende Systemfehler zu erkennen</t>
  </si>
  <si>
    <t>ABAP-Dump-Überprüfung und -Klassifizierung</t>
  </si>
  <si>
    <t>SAP-Anwendungslog analysieren und Empfehlungen zur Fehlerbehebung geben</t>
  </si>
  <si>
    <t>qRFC/tRFC-Warteschlangen reorganisieren</t>
  </si>
  <si>
    <t>Die am schnellsten wachsenden Tabellen im SAP-System überprüfen und Empfehlungen zur Archivierung oder Reorganisation geben</t>
  </si>
  <si>
    <t>SAP-Anmeldegruppen verwalten</t>
  </si>
  <si>
    <t>System-PSE (PSE – Personal Security Environment) anlegen/aktualisieren/ändern</t>
  </si>
  <si>
    <t>Tools implementieren/aktualisieren, um Bereitschaft für SAP-Supportservices sicherzustellen</t>
  </si>
  <si>
    <t>Webservice-Laufzeit (WSRT) verwalten</t>
  </si>
  <si>
    <t>Technische RFC-Verbindungen (TA SM59) zu zentralen von SAP verwalteten und für den Systembetrieb verwendeten Systemen konfigurieren</t>
  </si>
  <si>
    <t>RFC-Verbindungen (TA SM59) für vom Auftraggeber verwaltete technische Systeme und alle anwendungsspezifischen RFC-Verbindungen konfigurieren</t>
  </si>
  <si>
    <t>Abbruch der Benutzeraktivität im Zusammenhang mit erkannter zeitintensiver Anweisung</t>
  </si>
  <si>
    <t>Temporäre Änderung von Heap- oder Erweiterungsspeicherzuordnung mittels RSMEMORY</t>
  </si>
  <si>
    <t>Abbruch von Dialog-Workprozessen</t>
  </si>
  <si>
    <t>Neustart des ICM-Service bei nicht reagierender Situation oder nach Verlängerung des SSL-Zertifikats</t>
  </si>
  <si>
    <t>Abbruch des Workprozesses, Optimierung des Ladens von Batch-Jobs nach der Analyse</t>
  </si>
  <si>
    <t>Technische Probleme bei SAP J2EE finden und beheben</t>
  </si>
  <si>
    <t>SAP J2EE: Java-Anwendungen anpassen/konfigurieren</t>
  </si>
  <si>
    <t>Kritische ICF-Services in SAP-ABAP-Instanz deaktivieren</t>
  </si>
  <si>
    <t>SAP-Client-Betrieb</t>
  </si>
  <si>
    <t>Mandant innerhalb eines SAP-Systems kopieren (einschließlich Analyse und Behebung technischer 
Probleme)</t>
  </si>
  <si>
    <t>Mandant innerhalb eines SAP-Systems löschen (einschließlich Analyse und Behebung technischer Probleme)</t>
  </si>
  <si>
    <t>Mandant zwischen SAP-Systemen exportieren/importieren oder eine Remote-Kopie des Mandanten erstellen (einschließlich Analyse und Behebung technischer Probleme)</t>
  </si>
  <si>
    <t>Vorbereitungsaufgaben, d. h. Aufträge aussetzen, Benutzer sperren, Tabellen mit „alter“  Konfiguration
 exportieren</t>
  </si>
  <si>
    <t>Nachbearbeitungsaufgaben, d. h. Enterprise Search, Fiori Launchpad, Benutzer entsperren, Batchjobs einplanen</t>
  </si>
  <si>
    <t>Anwendungsbezogene Probleme untersuchen und lösen (z. B. mit bestimmten Datenbanktabellen und -feldern)</t>
  </si>
  <si>
    <t>Neuen Mandant anlegen</t>
  </si>
  <si>
    <t>Schnittstellenverwaltung</t>
  </si>
  <si>
    <t>Batch-Input-Sitzungen anlegen, ausführen, überwachen sowie Fehler beheben</t>
  </si>
  <si>
    <t>Schnittstellenfunktionen (z. B. IDOCs, Skripte/Jobs der Schnittstelle, qRFC/tRFC/bgRFC, ALE-Szenarien usw.) 
konfigurieren</t>
  </si>
  <si>
    <t>Schnittstellen und Schnittstellenfunktionen überwachen</t>
  </si>
  <si>
    <t>Vertrauenswürdige Beziehungen zwischen SAP-NW-ABAP-Systemen aufbauen</t>
  </si>
  <si>
    <t>Jobeinplanung</t>
  </si>
  <si>
    <t>Standard-Batch-Jobs des SAP-Systems planen (über SM36 --&gt; Standardjobs), prüfen und überwachen, um bewährte Routineaufgaben im SAP-System zu vereinfachen</t>
  </si>
  <si>
    <t>Basierend auf geschäftlichen Anforderungen Zeitplan für produktive Jobs und Abhängigkeiten definieren</t>
  </si>
  <si>
    <t>Anwendungs-Hintergrundjobs verwalten:
- Jobs überwachen
- Fehler gemäß Fehlerbehebungshandbuch beheben</t>
  </si>
  <si>
    <t>Transportverwaltung</t>
  </si>
  <si>
    <t>Transportdomäne in Mandant 000 und Transportverzeichnis anlegen und pflegen</t>
  </si>
  <si>
    <t>Ersteinrichtung von SAP Transport Management System (TMS) durchführen und Transportwege konfigurieren</t>
  </si>
  <si>
    <t>SAP-Transport-Kommandodateien und -Datendateien kopieren und löschen</t>
  </si>
  <si>
    <t>SAP Transport Management System nach Systemaufbau initial pflegen</t>
  </si>
  <si>
    <t>SAP Transport Management System pflegen, einschließlich Konfiguration von Transportwegen und Durchführung der weiteren Konfiguration (automatischer Import, eingeplanter Import usw.)</t>
  </si>
  <si>
    <t>Erstkonfiguration transportbasierter Korrekturanleitungen (TCI) in Mandant 000</t>
  </si>
  <si>
    <t>CTS+ einrichten</t>
  </si>
  <si>
    <t>Transportaufträge übertragen und freigeben</t>
  </si>
  <si>
    <t>Transporte durchführen, um Objekte zwischen SAP-Systemen zu verschieben</t>
  </si>
  <si>
    <t>Fehlerbehebung für SAP Transport Management System</t>
  </si>
  <si>
    <t>CHaRM in SAP Solution Manager einrichten und konfigurieren</t>
  </si>
  <si>
    <t>Objektänderungen testen und annehmen</t>
  </si>
  <si>
    <t>Ausgabemanagement</t>
  </si>
  <si>
    <t>Drucker im Rahmen der SAP-Lösung anlegen, ändern und löschen</t>
  </si>
  <si>
    <t>Fehlerhafte Ausgabeaufträge analysieren (Transaktion SP01)</t>
  </si>
  <si>
    <t>SAP-Spool-System reorganisieren, um einwandfreien Systemzustand sicherzustellen</t>
  </si>
  <si>
    <t>SAP-Drucker sperren/entsperren</t>
  </si>
  <si>
    <t>Tabellen mit Spool-Konsistenzprüfung überprüfen, um Probleme beim Drucken zu vermeiden</t>
  </si>
  <si>
    <t>Virtuellen Spool konfigurieren (Lastausgleich zwischen Spool-Prozessen)</t>
  </si>
  <si>
    <t>Technische Fehler beim Spoolen und Drucken (im SAP-System) beheben</t>
  </si>
  <si>
    <t>Lokales Drucken und Support</t>
  </si>
  <si>
    <t>Software von Drittanbietern</t>
  </si>
  <si>
    <t>Verwaltete Drittanbieter-ABAP-AddOns</t>
  </si>
  <si>
    <t>Installation</t>
  </si>
  <si>
    <t>Konfiguration</t>
  </si>
  <si>
    <t>Anwendungsüberwachung</t>
  </si>
  <si>
    <t>Updates anwenden</t>
  </si>
  <si>
    <t>Anwendungsfehler unter Einbindung der Supportorganisation des Kunden beheben</t>
  </si>
  <si>
    <t>ABAP-AddOns deinstallieren</t>
  </si>
  <si>
    <t>SAP Cloud Connector</t>
  </si>
  <si>
    <t>Installation und Konfiguration</t>
  </si>
  <si>
    <t>Konfiguration – Ausgangsverbindung (Outbound Connection) über Load Balancer_x000D_
aktivieren</t>
  </si>
  <si>
    <t>Konfiguration: Verbindung zu SAP-Business-Technology-Platform-Unterkonten (früher SAP Cloud Platform) herstellen</t>
  </si>
  <si>
    <t>Konfiguration: On-Premise-Ressourcen (OData-Services), die der Kunde in SAP Business Technology Platform (BTP, früher SAP Cloud Platform) verwenden möchte</t>
  </si>
  <si>
    <t>Überwachung: SCC-Serviceüberwachung (Linux-/Windows-Services)</t>
  </si>
  <si>
    <t>Überwachung der Tunnelverfügbarkeit</t>
  </si>
  <si>
    <t>SNC-Einrichtung für SAP Cloud Connector</t>
  </si>
  <si>
    <t>SAP Fiori</t>
  </si>
  <si>
    <t>Anwendungsspezifische Pakete in den jeweiligen SAP-Systemen installieren</t>
  </si>
  <si>
    <t>Konfiguration: Weiterleitungen der Fiori-App mit dem Web Dispatcher</t>
  </si>
  <si>
    <t>Konfiguration: Weiterleitungen der Fiori-App mit dem Web Dispatcher – zusätzliche Anforderungen</t>
  </si>
  <si>
    <t>SAP Fiori Launchpad einschließlich der gesamten Verbindungseinrichtung erstmalig aktivieren</t>
  </si>
  <si>
    <t>Fiori Launchpad einschließlich der gesamten Verbindungseinrichtung erneut aktivieren</t>
  </si>
  <si>
    <t>Konfiguration – Fiori-Anwendungen</t>
  </si>
  <si>
    <t>Vertrauenswürdige Verbindungen vom Web Dispatcher zum Gateway des Backend- System herstellen</t>
  </si>
  <si>
    <t>SAP Fiori Launchpad für die Standard-Fiori-Anwendungen für zusätzliche Business Clients, Brownfield-/Migrations-Deployments oder andere SAP-Produkte als SAP_x000D_
S/4HANA aktivieren</t>
  </si>
  <si>
    <t>Die technischen Integrationspunkte nach der System-/Mandantenkopie erneut aktivieren</t>
  </si>
  <si>
    <t>SAP-Fiori-Standardanwendungen basierend auf SAP-Benutzerrollen aktivieren</t>
  </si>
  <si>
    <t>Web Dispatcher</t>
  </si>
  <si>
    <t>Web-Dispatcher-Betrieb</t>
  </si>
  <si>
    <t>Systeme im Web Dispatcher und ihre Optionen hinsichtlich SSL registrieren/entfernen</t>
  </si>
  <si>
    <t>Allgemeine Definition zur Speicherverwaltung</t>
  </si>
  <si>
    <t>Allgemeine Definition zu den Sicherheitsparametern</t>
  </si>
  <si>
    <t>Allgemeine Konfiguration für Support-SSL in Parameterdatei oder PSE-Wartungstool im_x000D_
Administrationstool (Abwicklung von HTTPS-Anfragen)</t>
  </si>
  <si>
    <t>Kommunikation mit dem Nachrichten-/Anwendungsserver über SSL</t>
  </si>
  <si>
    <t>HTTP-Anfragen ändern</t>
  </si>
  <si>
    <t>Fehlerbehebung einrichten</t>
  </si>
  <si>
    <t>Authentifizierungsdatei pflegen</t>
  </si>
  <si>
    <t>Änderungen im Mandanten 000 der Backend-Systeme in Bezug auf den Web Dispatcher (HTTPURLLOC) vornehmen</t>
  </si>
  <si>
    <t>Strategie für Logs und Traces</t>
  </si>
  <si>
    <t>Verschlüsselungsrichtlinie (Protokolle, Ciphersuites, Schlüssellänge)</t>
  </si>
  <si>
    <t>Verbindungsanzahl pflegen</t>
  </si>
  <si>
    <t>Metadatenaustausch über SSL</t>
  </si>
  <si>
    <t>Port-Bereiche definieren</t>
  </si>
  <si>
    <t>Load-Balancer-Konfiguration für Web Dispatcher vornehmen</t>
  </si>
  <si>
    <t>DNS-Änderungen für Web-Dispatcher-Service vornehmen</t>
  </si>
  <si>
    <t>Load Balancer</t>
  </si>
  <si>
    <t>Load-Balancer-Betrieb</t>
  </si>
  <si>
    <t>Load-Balancer-Instanz einrichten</t>
  </si>
  <si>
    <t>Systeme in Load Balancer registrieren/entfernen</t>
  </si>
  <si>
    <t>Lastenverteilung auf die Anwendungsserver konfigurieren</t>
  </si>
  <si>
    <t>Externe IP für internetbezogene Szenarien bereitstellen</t>
  </si>
  <si>
    <t>SSL-Auslagerung konfigurieren (Verschlüsselung)</t>
  </si>
  <si>
    <t>DNS-Verarbeitung für kundeneigene Domäne durchführen</t>
  </si>
  <si>
    <t>X.509-Zertifikat für Kundendomäne zur Aktivierung von SSL bereitstellen</t>
  </si>
  <si>
    <t>X.509-Zertifikat für SAP-eigene URL wie die Domäne „*.xxx.ondemand.com“ bereitstellen</t>
  </si>
  <si>
    <t>Kundenseitiges X.509-Zertifikat installieren</t>
  </si>
  <si>
    <t>Firewall für die Webanwendung konfigurieren</t>
  </si>
  <si>
    <t>Persistenzverarbeitung konfigurieren</t>
  </si>
  <si>
    <t>Zustandsprüfungen konfigurieren</t>
  </si>
  <si>
    <t>URL-/IP-basierte „Blocklist- und Allowlist“- Filter konfigurieren</t>
  </si>
  <si>
    <t>Funktion für Fehlermeldungsseite konfigurieren</t>
  </si>
  <si>
    <t>Ausgehende Verbindungen zum Internet konfigurieren</t>
  </si>
  <si>
    <t>Zugang von verwaltetem System zu Internet/zur öffentlichen Domäne herstellen</t>
  </si>
  <si>
    <t>SAP Focused Run</t>
  </si>
  <si>
    <t>ITSM in SAP Focused Run einrichten und konfigurieren</t>
  </si>
  <si>
    <t>Überwachung mit SAP Focused Run einrichten: Zusätzliche Diagnostics-Agenten auf Kundensystemen installieren</t>
  </si>
  <si>
    <t>Monitoring mit SAP Focused Run des Auftraggebers einrichten: Monitoring im SAP Focused Run des Auftraggebers konfigurieren</t>
  </si>
  <si>
    <t>SAP Focused Run konfigurieren: Standard-Dashboard einrichten</t>
  </si>
  <si>
    <t xml:space="preserve">SAP Cloud ALM </t>
  </si>
  <si>
    <t>ITSM in SAP Cloud ALM einrichten und konfigurieren</t>
  </si>
  <si>
    <t>Überwachung mit CALM einrichten</t>
  </si>
  <si>
    <t>Monitoring mit CALM des Auftraggebers in der Cloud einrichten: Monitoring im CALM des Auftraggebers konfigurieren</t>
  </si>
  <si>
    <t>CALM konfigurieren: Standard-Dashboard einrichten</t>
  </si>
  <si>
    <t>SAP Analytics Cloud</t>
  </si>
  <si>
    <t>Tenant für SAP Analytics Cloud</t>
  </si>
  <si>
    <t>Verbindung zwischen SAP Analytics Cloud und verwaltetem System herstellen</t>
  </si>
  <si>
    <t>Single-Sign-On(SSO)-Kommunikation mit SAP Analytics Cloud und SAP S/4HANA einrichten</t>
  </si>
  <si>
    <t>Benutzer/Rollen anlegen oder ändern oder SAP als Identity-Provider festlegen</t>
  </si>
  <si>
    <t>SAP Analytics Cloud Agent</t>
  </si>
  <si>
    <t>SAP Analytics Cloud Agent installieren</t>
  </si>
  <si>
    <t>SAP Analytics Agent – Cloud Connector konfigurieren</t>
  </si>
  <si>
    <t>SAP Analytics – Java Connector konfigurieren</t>
  </si>
  <si>
    <t>SAP Analytics Cloud mit Verbindungen konfigurieren, die SAP Analytics Agent erfordern,_x000D_
z. B. SAP S/4HANA, ERP</t>
  </si>
  <si>
    <t>SAP-S/4HANA-Aufgaben für SAP Analytics Cloud</t>
  </si>
  <si>
    <t>STRUST für SSL-Einstellungen konfigurieren</t>
  </si>
  <si>
    <t>Embedded-BW-Inhalt (BEx-Queries usw.) aktivieren</t>
  </si>
  <si>
    <t>INA für Analytics Cloud aktivieren</t>
  </si>
  <si>
    <t>CORS Analytics Cloud aktivieren und „Allowlist“ bearbeiten</t>
  </si>
  <si>
    <t>SAP Business Technology Platform – BTP</t>
  </si>
  <si>
    <t>SAP BTPI – Data Service Agent installieren</t>
  </si>
  <si>
    <t>Konfiguration: Ausgehende Verbindung über Load Balancer zum Verbinden mit BTPI aktivieren</t>
  </si>
  <si>
    <t>Konfiguration: Verbindung zum Cloud-Konto des Kunden herstellen</t>
  </si>
  <si>
    <t>Konfiguration: Durchführen der Schritte für die Business-Backend-Vorbereitung zur BTPI- Nutzung</t>
  </si>
  <si>
    <t>Überwachung einrichten</t>
  </si>
  <si>
    <t>Überwachung für die Verfügbarkeit auf Prozessebene einrichten</t>
  </si>
  <si>
    <t>Zykisch</t>
  </si>
  <si>
    <t>Datenbehandlung und Datendienste</t>
  </si>
  <si>
    <t>Daten zwischen Datenspeichern migrieren oder replizieren</t>
  </si>
  <si>
    <t>Globales Konto und Unterkonten</t>
  </si>
  <si>
    <t>Unterkonten im Zusammenhang mit dem Cloud-System (DEV, QAS, PRD usw.) anlegen oder ändern</t>
  </si>
  <si>
    <t>Berechtigungen im globalen Konto anlegen oder ändern</t>
  </si>
  <si>
    <t>Service(s) der SAP Business Technology Platform aktivieren</t>
  </si>
  <si>
    <t>Benutzer/Rollen anlegen oder ändern</t>
  </si>
  <si>
    <t>Verbindungsziele (Connectivity Destinations) anlegen oder ändern</t>
  </si>
  <si>
    <t>Zertifikate verwalten (ausstellen, importieren, exportieren)</t>
  </si>
  <si>
    <t>Domäneneinstellungen von kundeneigenen Anwendungen anlegen oder ändern</t>
  </si>
  <si>
    <t>Unterkonten im Zusammenhang mit dem SAP S/4HANA-PCE-System für das BTP- Einstiegspaket anlegen</t>
  </si>
  <si>
    <t>Anwendungsabonnement und Unterkonten konfigurieren, um SAP S/4HANA PCE zu integrieren und eine Verbindung damit herzustellen</t>
  </si>
  <si>
    <t>Identity-Provider</t>
  </si>
  <si>
    <t>Lokale Provider-Einstellungen konfigurieren</t>
  </si>
  <si>
    <t>Trustbeziehungen und Föderationseinstellungen für externe Identity-Provider (z. B. Microsoft, Okta) konfigurieren</t>
  </si>
  <si>
    <t>Trustbeziehungen und Föderationseinstellungen für SAP-Identity-Authentication-Tenant konfigurieren</t>
  </si>
  <si>
    <t>Principal Propagation Business Technology Platform, SAP Cloud Connector und SAP S/4HANA konfigurieren</t>
  </si>
  <si>
    <t>CERTRULE für Client-basierte Zertifikate aktivieren</t>
  </si>
  <si>
    <t>Benutzermigration zum Business Technology Platform Identity Authentication Tenant</t>
  </si>
  <si>
    <t>SAP-S/4HANA-Aufgaben für SAP Business Technology Platform – BTP</t>
  </si>
  <si>
    <t>Für die Aktivierung von Beispiel-Apps erforderliche ICF-Knoten aktivieren</t>
  </si>
  <si>
    <t>Für die Aktivierung von Beispiel-Apps erforderliche OData-Services aktivieren</t>
  </si>
  <si>
    <t>Enterprise Search Enablement (ESH)</t>
  </si>
  <si>
    <t>Autorisierungsrolle im Backend-System für OData-Verarbeitung anlegen</t>
  </si>
  <si>
    <t>Embedded-BW-Inhalt für analytische SAP-Fiori-Apps aktivieren</t>
  </si>
  <si>
    <t>INA für analytische SAP-Fiori-Apps aktivieren</t>
  </si>
  <si>
    <t>Portal</t>
  </si>
  <si>
    <t>SAP-Fiori-Launchpad-Sites (Site-Verzeichnis und Site-Einstellungen) anlegen oder ändern</t>
  </si>
  <si>
    <t>Rollen anlegen oder ändern</t>
  </si>
  <si>
    <t>Gruppen einschließlich Rollenzuordnung anlegen oder ändern</t>
  </si>
  <si>
    <t>Kataloge einschließlich Rollenzuordnung anlegen oder ändern</t>
  </si>
  <si>
    <t>SAP-Fiori-Beispiel-Apps aktivieren und obligatorische Verbindungseinrichtung durchführen</t>
  </si>
  <si>
    <t>Integration Suite</t>
  </si>
  <si>
    <t>Testausführung für jedes Update der SAP Business Technology Platform (BTP, früher SAP Cloud Platform) Integration</t>
  </si>
  <si>
    <t>Testautomatisierungsskripte für SAP Business Technology Platform (BTP, früher SAP Cloud Platform) anlegen</t>
  </si>
  <si>
    <t>Anwendung von Änderungen (Änderung des Testautomatisierungsskripts)</t>
  </si>
  <si>
    <t>Pflege und Aktualisierung der automatisierten Testfälle durchführen</t>
  </si>
  <si>
    <t>SAP HANA Cockpit 2.0</t>
  </si>
  <si>
    <t>Ressourcen (z. B. SAP-HANA-Systeme) und Ressourcengruppen hinzufügen und pflegen</t>
  </si>
  <si>
    <t>Datenbankressourcenverbrauch von SAP HANA Cockpit überwachen</t>
  </si>
  <si>
    <t>Benutzerverwaltung</t>
  </si>
  <si>
    <t>Aktualisierung und Upgrade von SAP HANA Cockpit</t>
  </si>
  <si>
    <t>SAProuter für Integrationsszenarien</t>
  </si>
  <si>
    <t>SAProuter installieren</t>
  </si>
  <si>
    <t>saprouttab-Datei konfigurieren</t>
  </si>
  <si>
    <t>SAProuter-Verfügbarkeitsüberwachung</t>
  </si>
  <si>
    <t>Nicht-SNC-Kommunikationsüberwachung</t>
  </si>
  <si>
    <t>Dedicated Resources Europäischer Wirtschaftsraum plus Schweiz</t>
  </si>
  <si>
    <t>Siehe Arbeitsblatt "9 Service Requests - SAP Basis-Betriebsleistungen"</t>
  </si>
  <si>
    <t>Pauschalpreis pro SID</t>
  </si>
  <si>
    <t>BAR_SAP-BB-BER</t>
  </si>
  <si>
    <t>BAR_SAP-BB-SID-Bronze
BAR_SAP-BB-SID-Gold</t>
  </si>
  <si>
    <t>HEK_SAP-BB-BER</t>
  </si>
  <si>
    <t>Service Request</t>
  </si>
  <si>
    <t>Service Request ID</t>
  </si>
  <si>
    <t>SAP Infrastruktur</t>
  </si>
  <si>
    <t>Grundlegende IT-Infrastrukturleistungen</t>
  </si>
  <si>
    <t>Single Moves</t>
  </si>
  <si>
    <t>System Backup</t>
  </si>
  <si>
    <t xml:space="preserve">Zusätzliches Backup von Betriebssystemen und  Konfigurationen (z.B. Firewall-Regeln) </t>
  </si>
  <si>
    <t>SAP-BS-GIL-Bronze / Silber / Gold</t>
  </si>
  <si>
    <t>0,5 Tage</t>
  </si>
  <si>
    <t>1 Tag</t>
  </si>
  <si>
    <t>BAR_SR-SI-SB
HEK_SR-SI-SB</t>
  </si>
  <si>
    <t>Bulk Moves</t>
  </si>
  <si>
    <t>System Recovery</t>
  </si>
  <si>
    <t>Recovery von Betriebssystemen und Konfigurationen (z.B. Firewall-Regeln)</t>
  </si>
  <si>
    <t>BAR_SR-SI-SR
HEK_SR-SI-SR</t>
  </si>
  <si>
    <t>On-site changes</t>
  </si>
  <si>
    <t>Firewalländerungen</t>
  </si>
  <si>
    <t>Anpassungen an vom Auftragnehmer betriebenen Firewalls durchführen</t>
  </si>
  <si>
    <t>2 Tage</t>
  </si>
  <si>
    <t>BAR_SR-SI-FW
HEK_SR-SI-FW</t>
  </si>
  <si>
    <t>Copy, Remove Clients</t>
  </si>
  <si>
    <t>Systemuser anlegen / ändern</t>
  </si>
  <si>
    <t>Neuanlage / Änderung von administrativen Usern oder Systemusern (Betriebssystem-User)</t>
  </si>
  <si>
    <t>BAR_SR-SI-SU
HEK_SR-SI-SU</t>
  </si>
  <si>
    <t>Create System Copies</t>
  </si>
  <si>
    <t>Wartungsfenster deaktivieren / aktivieren </t>
  </si>
  <si>
    <t>Einrichtung von Wartungsfenstern für technische Tätigkeiten des Auftraggebers</t>
  </si>
  <si>
    <t>BAR_SR-SI-WV
HEK_SR-SI-WV</t>
  </si>
  <si>
    <t>SAP Kernel Patch</t>
  </si>
  <si>
    <t>Aktualisierung von Golden Images</t>
  </si>
  <si>
    <t>5 Tage</t>
  </si>
  <si>
    <t>BAR_SR-SI-GI
HEK_SR-SI-GI</t>
  </si>
  <si>
    <t>SAP Database Patch</t>
  </si>
  <si>
    <t>Perform Data Imports and Exports</t>
  </si>
  <si>
    <t>Zusätzliches Schema für SAP-HANA</t>
  </si>
  <si>
    <t>SAP-BB-SID-Bronze / Silber / Gold</t>
  </si>
  <si>
    <t>BAR_SR-SB-ZSH
HEK_SR-SB-ZSH</t>
  </si>
  <si>
    <t>Database Re-Organisation</t>
  </si>
  <si>
    <t>SAP-HANA-Datenbank-ID und -Instanznummer ändern</t>
  </si>
  <si>
    <t>BAR_SR-SB-HDI
HEK_SR-SB-HDI</t>
  </si>
  <si>
    <t>Restore of (Application) Data / Documents</t>
  </si>
  <si>
    <t>Datenbankarchitektur von SAP HANA ändern</t>
  </si>
  <si>
    <t>BAR_SR-SB-DA
HEK_SR-SB-DA</t>
  </si>
  <si>
    <t>Create (Ad hoc) Report / Query</t>
  </si>
  <si>
    <t>Transportbasierte Korrekturanleitungen für SAP Notes</t>
  </si>
  <si>
    <t>BAR_SR-SB-TK
HEK_SR-SB-TK</t>
  </si>
  <si>
    <t>0,25 Tage</t>
  </si>
  <si>
    <t>BAR_SR-SB-LV
HEK_SR-SB-LV</t>
  </si>
  <si>
    <t>4 Tage</t>
  </si>
  <si>
    <t>BAR_SR-SB-RC
HEK_SR-SB-RC</t>
  </si>
  <si>
    <t>BAR_SR-SB-RO
HEK_SR-SB-RO</t>
  </si>
  <si>
    <t>Leistungsprobleme analysieren und beheben</t>
  </si>
  <si>
    <t>BAR_SR-SB-LA
HEK_SR-SB-LA</t>
  </si>
  <si>
    <t>Kundencode prüfen und optimieren</t>
  </si>
  <si>
    <t>BAR_SR-SB-KC
HEK_SR-SB-KC</t>
  </si>
  <si>
    <t>Incident Management: Fehlerbehebung bei technischen/nicht-funktionalen Vorfällen</t>
  </si>
  <si>
    <t>BAR_SR-SB-IM
HEK_SR-SB-IM</t>
  </si>
  <si>
    <t>Änderungsmanagement: Änderungen technischer Systemkonfigurationen</t>
  </si>
  <si>
    <t>BAR_SR-SB-AM
HEK_SR-SB-AM</t>
  </si>
  <si>
    <t>Ereignismanagement: Überwachung technischer/nicht-funktionaler Ereignistypen</t>
  </si>
  <si>
    <t>BAR_SR-SB-EM
HEK_SR-SB-EM</t>
  </si>
  <si>
    <t>BAR_SR-SB-DR
HEK_SR-SB-DR</t>
  </si>
  <si>
    <t>BAR_SR-SB-DS
HEK_SR-SB-DS</t>
  </si>
  <si>
    <t xml:space="preserve">der  </t>
  </si>
  <si>
    <t>BARMER  und der HEK</t>
  </si>
  <si>
    <t>Einleitung</t>
  </si>
  <si>
    <t>Anforderungen</t>
  </si>
  <si>
    <t>Service Requests</t>
  </si>
  <si>
    <r>
      <rPr>
        <b/>
        <sz val="11"/>
        <rFont val="Arial"/>
        <family val="2"/>
      </rPr>
      <t>01-02-01 Service Katalog</t>
    </r>
    <r>
      <rPr>
        <sz val="11"/>
        <rFont val="Arial"/>
        <family val="2"/>
      </rPr>
      <t xml:space="preserve"> definiert und beschreibt die Servicetypen und Servicevarianten, welche Gegenstand dieses Vertrages sind und als solche auf dem Arbeitsblatt "Services" aufgeführt sind. Jeder Servicetyp wird auf einem separaten Arbeitsblatt beschrieben, das jeweils den Namen des Servicetyps trägt.</t>
    </r>
  </si>
  <si>
    <r>
      <t xml:space="preserve">gegebenenfalls mit ergänzenden Informationen in </t>
    </r>
    <r>
      <rPr>
        <b/>
        <sz val="11"/>
        <rFont val="Arial"/>
        <family val="2"/>
      </rPr>
      <t>02-02 Technologiegrundsätze</t>
    </r>
  </si>
  <si>
    <r>
      <t xml:space="preserve">gegebenenfalls mit ergänzenden Informationen in </t>
    </r>
    <r>
      <rPr>
        <b/>
        <sz val="11"/>
        <rFont val="Arial"/>
        <family val="2"/>
      </rPr>
      <t>02-04 Prozessrichtlinien</t>
    </r>
  </si>
  <si>
    <r>
      <t xml:space="preserve">gegebenenfalls mit ergänzenden Informationen in </t>
    </r>
    <r>
      <rPr>
        <b/>
        <sz val="11"/>
        <rFont val="Arial"/>
        <family val="2"/>
      </rPr>
      <t>02-07 Leistungssteuerungsgundsätze</t>
    </r>
  </si>
  <si>
    <r>
      <t xml:space="preserve">gegebenenfalls mit ergänzenden Informationen in </t>
    </r>
    <r>
      <rPr>
        <b/>
        <sz val="11"/>
        <rFont val="Arial"/>
        <family val="2"/>
      </rPr>
      <t>02-08 Vergütung</t>
    </r>
  </si>
  <si>
    <r>
      <t>Der Technologiebereich umfasst alle Eigenschaften, Funktionen und Merkmale, die durch den Provider (=Auftragnehmer) im Rahmen seiner technischen Lösung bereitzustellen und zu betreiben sind. Falls erforderlich, sind in</t>
    </r>
    <r>
      <rPr>
        <b/>
        <sz val="11"/>
        <rFont val="Arial"/>
        <family val="2"/>
      </rPr>
      <t xml:space="preserve"> 01-03 Technologiedefinitionen</t>
    </r>
    <r>
      <rPr>
        <sz val="11"/>
        <rFont val="Arial"/>
        <family val="2"/>
      </rPr>
      <t xml:space="preserve"> weitere Details zu den jeweiligen Eigenschaften, Funktionen und Merkmalen oder den Servicevarianten enthalten. </t>
    </r>
  </si>
  <si>
    <r>
      <t xml:space="preserve">In diesem Bereich erfolgt für die jeweiligen Servicevarianten die Zuordnung der Delivery Prozesse, welche für die Leistungserbringung der jeweiligen Servicevariante in Anwendung zu bringen sind.
Neben den branchenüblichen Prozessen, die in Frameworks wie ITIL oder COBIT ohne jegliche kundenspezifischen Anforderungen definiert sind, legt </t>
    </r>
    <r>
      <rPr>
        <b/>
        <sz val="11"/>
        <rFont val="Arial"/>
        <family val="2"/>
      </rPr>
      <t>02-04 Prozessrichtlinien</t>
    </r>
    <r>
      <rPr>
        <sz val="11"/>
        <rFont val="Arial"/>
        <family val="2"/>
      </rPr>
      <t xml:space="preserve"> Lieferantenverpflichtungen fest, die bei der Durchführung solcher Prozesse zu beachten sind.
Der Provider ist im Rahmen seiner Leistungserbringung für die jeweiligen Prozessergebnisse verantwortlich.</t>
    </r>
  </si>
  <si>
    <r>
      <t xml:space="preserve">Im Bereich der allgemeinen Serviceparameter sind die jeweils zutreffenden Service Level Klassen oder Service Level Klassen zugeordnet, sowie die Aktualitätsanforderungen an die Infrastruktur beschrieben. Die einzelnen Leistungsklassen und Leistungskennzahlen sind im </t>
    </r>
    <r>
      <rPr>
        <b/>
        <sz val="11"/>
        <rFont val="Arial"/>
        <family val="2"/>
      </rPr>
      <t>01-04 Service Levels</t>
    </r>
    <r>
      <rPr>
        <sz val="11"/>
        <rFont val="Arial"/>
        <family val="2"/>
      </rPr>
      <t xml:space="preserve"> im Detail beschrieben.</t>
    </r>
  </si>
  <si>
    <r>
      <t>Der Abschnitt "Preismodell" legt die finanziellen Verantwortlichkeiten der Parteien, den für die Preisgestaltung und Rechnungsstellung jeder Variante verwendeten Abrechnungsmechanismus sowie ausgewählte Bestelldetails fest.
Konkrete Vergütungen sind in</t>
    </r>
    <r>
      <rPr>
        <b/>
        <sz val="11"/>
        <rFont val="Arial"/>
        <family val="2"/>
      </rPr>
      <t xml:space="preserve"> 01-06 Leistungsverzeichnis</t>
    </r>
    <r>
      <rPr>
        <sz val="11"/>
        <rFont val="Arial"/>
        <family val="2"/>
      </rPr>
      <t xml:space="preserve"> definiert.
Sofern nicht ausdrücklich anders angegeben, trägt der Provider die finanzielle Verantwortung für alle zur Erbringung der Services erforderlichen Service Assets.</t>
    </r>
  </si>
  <si>
    <r>
      <t xml:space="preserve">Alle Service Requests sind in den laufenden Vergütungen enthalten, mit Ausnahme jener, welche auf dem Arbeitsblatt "9 Service Requests" mit einer separaten Service Request ID (Spalte L) versehen und in </t>
    </r>
    <r>
      <rPr>
        <b/>
        <sz val="11"/>
        <rFont val="Arial"/>
        <family val="2"/>
      </rPr>
      <t>01-06 Leistungsverzeichnis</t>
    </r>
    <r>
      <rPr>
        <sz val="11"/>
        <rFont val="Arial"/>
        <family val="2"/>
      </rPr>
      <t xml:space="preserve"> aufgeführt sind.</t>
    </r>
  </si>
  <si>
    <r>
      <t xml:space="preserve">Systemgruppe gemäß </t>
    </r>
    <r>
      <rPr>
        <b/>
        <sz val="11"/>
        <color theme="1"/>
        <rFont val="Arial"/>
        <family val="2"/>
      </rPr>
      <t>01-02-02 Service Objekte</t>
    </r>
  </si>
  <si>
    <r>
      <t xml:space="preserve">SAP Infrastruktur Services gemäß </t>
    </r>
    <r>
      <rPr>
        <b/>
        <sz val="11"/>
        <color theme="1"/>
        <rFont val="Arial"/>
        <family val="2"/>
      </rPr>
      <t>01-02-02 Service Objekte</t>
    </r>
  </si>
  <si>
    <r>
      <t>Bereitstellung der SAP-Systeme des Auftraggebers entsprechend</t>
    </r>
    <r>
      <rPr>
        <b/>
        <sz val="11"/>
        <rFont val="Arial"/>
        <family val="2"/>
      </rPr>
      <t xml:space="preserve"> 01-02-02 Service Objekte</t>
    </r>
    <r>
      <rPr>
        <sz val="11"/>
        <rFont val="Arial"/>
        <family val="2"/>
      </rPr>
      <t xml:space="preserve"> in den jeweiligen Ausprägungen als SAP Application Server oder SAP Database Server.</t>
    </r>
  </si>
  <si>
    <r>
      <t xml:space="preserve">Sizing gemäß </t>
    </r>
    <r>
      <rPr>
        <b/>
        <sz val="11"/>
        <rFont val="Arial"/>
        <family val="2"/>
      </rPr>
      <t>01-02-02 Service Objekte</t>
    </r>
  </si>
  <si>
    <r>
      <t xml:space="preserve">Durch den Auftragnehmer entsprechend Anforderungen in </t>
    </r>
    <r>
      <rPr>
        <b/>
        <sz val="11"/>
        <rFont val="Arial"/>
        <family val="2"/>
      </rPr>
      <t>01-02-02 Service Objekte</t>
    </r>
    <r>
      <rPr>
        <sz val="11"/>
        <rFont val="Arial"/>
        <family val="2"/>
      </rPr>
      <t xml:space="preserve"> für die Ziellandschaft 2026 vorzusehen.</t>
    </r>
  </si>
  <si>
    <r>
      <t xml:space="preserve">Abhängig vom gewählten Bereitstellungsmodell als  "Dedicated Resources" entsprechend den Anforderungen in in </t>
    </r>
    <r>
      <rPr>
        <b/>
        <sz val="11"/>
        <color theme="1"/>
        <rFont val="Arial"/>
        <family val="2"/>
      </rPr>
      <t>01-02 Leistungsbeschreibung</t>
    </r>
    <r>
      <rPr>
        <sz val="11"/>
        <color theme="1"/>
        <rFont val="Arial"/>
        <family val="2"/>
      </rPr>
      <t>.</t>
    </r>
  </si>
  <si>
    <r>
      <t xml:space="preserve">Abhängig vom gewählten Bereitstellungsmodell als  "Shared Resources" entsprechend den Anforderungen in </t>
    </r>
    <r>
      <rPr>
        <b/>
        <sz val="11"/>
        <color theme="1"/>
        <rFont val="Arial"/>
        <family val="2"/>
      </rPr>
      <t>01-02 Leistungsbeschreibung</t>
    </r>
    <r>
      <rPr>
        <sz val="11"/>
        <color theme="1"/>
        <rFont val="Arial"/>
        <family val="2"/>
      </rPr>
      <t>.</t>
    </r>
  </si>
  <si>
    <r>
      <t xml:space="preserve">entsprechend Zuordnung in </t>
    </r>
    <r>
      <rPr>
        <b/>
        <sz val="11"/>
        <rFont val="Arial"/>
        <family val="2"/>
      </rPr>
      <t>01-02-02 Service Objekte</t>
    </r>
  </si>
  <si>
    <r>
      <t>entsprechend Zuordnung in</t>
    </r>
    <r>
      <rPr>
        <b/>
        <sz val="11"/>
        <rFont val="Arial"/>
        <family val="2"/>
      </rPr>
      <t xml:space="preserve"> 01-02-02 Service Objekte</t>
    </r>
  </si>
  <si>
    <r>
      <t xml:space="preserve">Bereitstellung der SAP-Systeme des Auftraggebers entsprechend </t>
    </r>
    <r>
      <rPr>
        <b/>
        <sz val="11"/>
        <rFont val="Arial"/>
        <family val="2"/>
      </rPr>
      <t>01-02-02 Service Objekte</t>
    </r>
    <r>
      <rPr>
        <sz val="11"/>
        <rFont val="Arial"/>
        <family val="2"/>
      </rPr>
      <t xml:space="preserve"> in den jeweiligen Ausprägungen als SAP Application Server oder SAP Database Server.</t>
    </r>
  </si>
  <si>
    <r>
      <t xml:space="preserve">Bereitstellung des übergreifenden Storage des Auftraggebers entsprechend </t>
    </r>
    <r>
      <rPr>
        <b/>
        <sz val="11"/>
        <rFont val="Arial"/>
        <family val="2"/>
      </rPr>
      <t>01-02-02 Service Objekte</t>
    </r>
    <r>
      <rPr>
        <sz val="11"/>
        <rFont val="Arial"/>
        <family val="2"/>
      </rPr>
      <t>.</t>
    </r>
  </si>
  <si>
    <r>
      <t xml:space="preserve">Bereitstellung der SAP-Systeme des Auftraggebers entsprechend </t>
    </r>
    <r>
      <rPr>
        <b/>
        <sz val="10"/>
        <rFont val="Arial"/>
        <family val="2"/>
      </rPr>
      <t>01-02-02 Service Objekte</t>
    </r>
    <r>
      <rPr>
        <sz val="10"/>
        <rFont val="Arial"/>
        <family val="2"/>
      </rPr>
      <t xml:space="preserve"> in den jeweiligen Ausprägungen als SAP Application Server oder SAP Database Server.</t>
    </r>
  </si>
  <si>
    <r>
      <t xml:space="preserve">Sizing gemäß </t>
    </r>
    <r>
      <rPr>
        <b/>
        <sz val="10"/>
        <rFont val="Arial"/>
        <family val="2"/>
      </rPr>
      <t>01-02-02 Service Objekte</t>
    </r>
  </si>
  <si>
    <r>
      <t xml:space="preserve">Abhängig vom gewählten Bereitstellungsmodell als  "Dedicated Resources" entsprechend den Anforderungen in in </t>
    </r>
    <r>
      <rPr>
        <b/>
        <sz val="10"/>
        <color theme="1"/>
        <rFont val="Arial"/>
        <family val="2"/>
      </rPr>
      <t>01-02 Leistungsbeschreibung</t>
    </r>
    <r>
      <rPr>
        <sz val="10"/>
        <color theme="1"/>
        <rFont val="Arial"/>
        <family val="2"/>
      </rPr>
      <t>.</t>
    </r>
  </si>
  <si>
    <r>
      <t xml:space="preserve">Abhängig vom gewählten Bereitstellungsmodell als  "Shared Resources" entsprechend den Anforderungen in </t>
    </r>
    <r>
      <rPr>
        <b/>
        <sz val="10"/>
        <color theme="1"/>
        <rFont val="Arial"/>
        <family val="2"/>
      </rPr>
      <t>01-02 Leistungsbeschreibung</t>
    </r>
    <r>
      <rPr>
        <sz val="10"/>
        <color theme="1"/>
        <rFont val="Arial"/>
        <family val="2"/>
      </rPr>
      <t>.</t>
    </r>
  </si>
  <si>
    <r>
      <t xml:space="preserve">Der Auftragnehmer erbringt die in dieser Service Variante spezifizierten Services gemäß Kapitel 8.4 (Grundlegende IT-Infrastruktur Leistungen) in </t>
    </r>
    <r>
      <rPr>
        <b/>
        <sz val="11"/>
        <rFont val="Arial"/>
        <family val="2"/>
      </rPr>
      <t>01-02 Leistungsbeschreibung</t>
    </r>
    <r>
      <rPr>
        <sz val="11"/>
        <rFont val="Arial"/>
        <family val="2"/>
      </rPr>
      <t xml:space="preserve">, sowie </t>
    </r>
    <r>
      <rPr>
        <b/>
        <sz val="11"/>
        <rFont val="Arial"/>
        <family val="2"/>
      </rPr>
      <t>02-04 Prozessrichtlinien</t>
    </r>
    <r>
      <rPr>
        <sz val="11"/>
        <rFont val="Arial"/>
        <family val="2"/>
      </rPr>
      <t xml:space="preserve"> als Managed Service im Sinne der Beschaffung, des Betriebs und der Verwaltung, der Wartung und des Supports einschließlich der eingesetzten Betriebssysteme und der dedizierten oder virtualisierten Server Hardware.
</t>
    </r>
  </si>
  <si>
    <r>
      <t xml:space="preserve">entsprechend den Anforderungen in Kapitel 7.2 in </t>
    </r>
    <r>
      <rPr>
        <b/>
        <sz val="11"/>
        <rFont val="Arial"/>
        <family val="2"/>
      </rPr>
      <t>01-02 Leistungsbeschreibung</t>
    </r>
  </si>
  <si>
    <r>
      <t xml:space="preserve">entsprechend den Anforderungen in Kapitel 7.5.1 in </t>
    </r>
    <r>
      <rPr>
        <b/>
        <sz val="11"/>
        <rFont val="Arial"/>
        <family val="2"/>
      </rPr>
      <t>01-02 Leistungsbeschreibung</t>
    </r>
  </si>
  <si>
    <r>
      <t xml:space="preserve">entsprechend den Anforderungen in Kapitel 7.5.2 in </t>
    </r>
    <r>
      <rPr>
        <b/>
        <sz val="11"/>
        <rFont val="Arial"/>
        <family val="2"/>
      </rPr>
      <t>01-02 Leistungsbeschreibung</t>
    </r>
  </si>
  <si>
    <r>
      <t xml:space="preserve">entsprechend den Anforderungen in Kapitel 7.5.3 in </t>
    </r>
    <r>
      <rPr>
        <b/>
        <sz val="11"/>
        <rFont val="Arial"/>
        <family val="2"/>
      </rPr>
      <t>01-02 Leistungsbeschreibung</t>
    </r>
  </si>
  <si>
    <r>
      <t xml:space="preserve">entsprechend den Anforderungen in Kapitel 7.5.4 in </t>
    </r>
    <r>
      <rPr>
        <b/>
        <sz val="11"/>
        <rFont val="Arial"/>
        <family val="2"/>
      </rPr>
      <t>01-02 Leistungsbeschreibung</t>
    </r>
  </si>
  <si>
    <r>
      <t xml:space="preserve">entsprechend den Anforderungen in Kapitel 7.5.5 in </t>
    </r>
    <r>
      <rPr>
        <b/>
        <sz val="11"/>
        <rFont val="Arial"/>
        <family val="2"/>
      </rPr>
      <t>01-02 Leistungsbeschreibung</t>
    </r>
  </si>
  <si>
    <r>
      <t xml:space="preserve">entsprechend den Anforderungen in Kapitel 7.5.6 in </t>
    </r>
    <r>
      <rPr>
        <b/>
        <sz val="11"/>
        <rFont val="Arial"/>
        <family val="2"/>
      </rPr>
      <t>01-02 Leistungsbeschreibung</t>
    </r>
  </si>
  <si>
    <r>
      <t xml:space="preserve">entsprechend den Anforderungen in Kapitel 7.5.7 in </t>
    </r>
    <r>
      <rPr>
        <b/>
        <sz val="11"/>
        <rFont val="Arial"/>
        <family val="2"/>
      </rPr>
      <t>01-02 Leistungsbeschreibung</t>
    </r>
  </si>
  <si>
    <r>
      <t xml:space="preserve">entsprechend den Anforderungen in Kapitel 7.5.8 in </t>
    </r>
    <r>
      <rPr>
        <b/>
        <sz val="11"/>
        <rFont val="Arial"/>
        <family val="2"/>
      </rPr>
      <t>01-02 Leistungsbeschreibung</t>
    </r>
  </si>
  <si>
    <r>
      <t xml:space="preserve">entsprechend den Anforderungen in Kapitel 7.5.9 in </t>
    </r>
    <r>
      <rPr>
        <b/>
        <sz val="11"/>
        <rFont val="Arial"/>
        <family val="2"/>
      </rPr>
      <t>01-02 Leistungsbeschreibung</t>
    </r>
  </si>
  <si>
    <r>
      <t xml:space="preserve">entsprechend den Anforderungen in Kapitel 7.5.10 in </t>
    </r>
    <r>
      <rPr>
        <b/>
        <sz val="11"/>
        <rFont val="Arial"/>
        <family val="2"/>
      </rPr>
      <t>01-02 Leistungsbeschreibung</t>
    </r>
  </si>
  <si>
    <r>
      <t xml:space="preserve">entsprechend den Anforderungen in Kapitel 7.5.11 in </t>
    </r>
    <r>
      <rPr>
        <b/>
        <sz val="11"/>
        <rFont val="Arial"/>
        <family val="2"/>
      </rPr>
      <t>01-02 Leistungsbeschreibung</t>
    </r>
  </si>
  <si>
    <r>
      <t xml:space="preserve">unter Berücksichtigung der Anforderungen in </t>
    </r>
    <r>
      <rPr>
        <b/>
        <sz val="11"/>
        <rFont val="Arial"/>
        <family val="2"/>
      </rPr>
      <t>02-02 Technologiegrundsätze</t>
    </r>
    <r>
      <rPr>
        <sz val="11"/>
        <rFont val="Arial"/>
        <family val="2"/>
      </rPr>
      <t>, insbesondere Unix / Linux Access Management (vormals LDAP).</t>
    </r>
  </si>
  <si>
    <r>
      <t xml:space="preserve">entsprechend den Anforderungen in Kapitel 7.4.9 in </t>
    </r>
    <r>
      <rPr>
        <b/>
        <sz val="11"/>
        <color theme="1"/>
        <rFont val="Arial"/>
        <family val="2"/>
      </rPr>
      <t>01-02 Leistungsbeschreibung</t>
    </r>
  </si>
  <si>
    <r>
      <t xml:space="preserve">Bitte Hinweise dazu in </t>
    </r>
    <r>
      <rPr>
        <b/>
        <sz val="11"/>
        <rFont val="Arial"/>
        <family val="2"/>
      </rPr>
      <t>02-02 Technologiegrundsätze</t>
    </r>
    <r>
      <rPr>
        <sz val="11"/>
        <rFont val="Arial"/>
        <family val="2"/>
      </rPr>
      <t xml:space="preserve"> beachten.</t>
    </r>
  </si>
  <si>
    <r>
      <t>Bitte Hinweise dazu in</t>
    </r>
    <r>
      <rPr>
        <b/>
        <sz val="11"/>
        <rFont val="Arial"/>
        <family val="2"/>
      </rPr>
      <t xml:space="preserve"> 02-02 Technologiegrundsätze </t>
    </r>
    <r>
      <rPr>
        <sz val="11"/>
        <rFont val="Arial"/>
        <family val="2"/>
      </rPr>
      <t>beachten.</t>
    </r>
  </si>
  <si>
    <r>
      <t xml:space="preserve">gemäß </t>
    </r>
    <r>
      <rPr>
        <b/>
        <sz val="11"/>
        <rFont val="Arial"/>
        <family val="2"/>
      </rPr>
      <t>01-02-02 Service Objekte</t>
    </r>
  </si>
  <si>
    <r>
      <t>In den relevanten Servicevarianten enthalten entsprechend</t>
    </r>
    <r>
      <rPr>
        <b/>
        <sz val="11"/>
        <color theme="1"/>
        <rFont val="Arial"/>
        <family val="2"/>
      </rPr>
      <t xml:space="preserve"> 01-06 Leistungsverzeichnis</t>
    </r>
  </si>
  <si>
    <r>
      <t xml:space="preserve">In den relevanten Servicevarianten enthalten entsprechend </t>
    </r>
    <r>
      <rPr>
        <b/>
        <sz val="11"/>
        <color theme="1"/>
        <rFont val="Arial"/>
        <family val="2"/>
      </rPr>
      <t>01-06 Leistungsverzeichnis</t>
    </r>
  </si>
  <si>
    <r>
      <t xml:space="preserve">Der Auftragnehmer erbringt die in dieser Service Variante spezifizierten Services gemäß Kapitel 8 (SAP Basis-Betriebsleistungen) in </t>
    </r>
    <r>
      <rPr>
        <b/>
        <sz val="11"/>
        <rFont val="Arial"/>
        <family val="2"/>
      </rPr>
      <t>01-02 Leistungsbeschreibung</t>
    </r>
    <r>
      <rPr>
        <sz val="11"/>
        <rFont val="Arial"/>
        <family val="2"/>
      </rPr>
      <t xml:space="preserve">, sowie </t>
    </r>
    <r>
      <rPr>
        <b/>
        <sz val="11"/>
        <rFont val="Arial"/>
        <family val="2"/>
      </rPr>
      <t>02-04 Prozessrichtlinien</t>
    </r>
    <r>
      <rPr>
        <sz val="11"/>
        <rFont val="Arial"/>
        <family val="2"/>
      </rPr>
      <t xml:space="preserve"> als Managed Service im Sinne der SAP Basis-Betriebsleistungen</t>
    </r>
  </si>
  <si>
    <r>
      <t xml:space="preserve">Sicherheitskonzept für Anwendung definieren und implementieren in Ergänzung zu </t>
    </r>
    <r>
      <rPr>
        <b/>
        <sz val="11"/>
        <rFont val="Arial"/>
        <family val="2"/>
      </rPr>
      <t>02-09-03 AVV TOMs Informationssicherheit</t>
    </r>
  </si>
  <si>
    <r>
      <t>Sicherheitskonzept für Infrastruktur definieren und implementieren in Ergänzung zu</t>
    </r>
    <r>
      <rPr>
        <b/>
        <sz val="11"/>
        <rFont val="Arial"/>
        <family val="2"/>
      </rPr>
      <t xml:space="preserve"> 02-09-03 AVV TOMs Informationssicherheit</t>
    </r>
  </si>
  <si>
    <t>SAP Managed Service</t>
  </si>
  <si>
    <t xml:space="preserve">01-02-01 Servicekatalog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</si>
</sst>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 #,##0.00_);_([$€]* \(#,##0.00\);_([$€]* &quot;-&quot;??_);_(@_)"/>
    <numFmt numFmtId="166" formatCode="_-* #,##0.00\ _€_-;\-* #,##0.00\ _€_-;_-* &quot;-&quot;??\ _€_-;_-@_-"/>
    <numFmt numFmtId="167" formatCode="[$-409]mmmm\ d\,\ yyyy;@"/>
  </numFmts>
  <fonts count="55" x14ac:knownFonts="1">
    <font>
      <sz val="11"/>
      <color theme="1"/>
      <name val="Calibri"/>
      <family val="2"/>
      <scheme val="minor"/>
    </font>
    <font>
      <sz val="10"/>
      <color theme="1"/>
      <name val="Arial"/>
      <family val="2"/>
    </font>
    <font>
      <sz val="10"/>
      <color theme="1"/>
      <name val="Arial"/>
      <family val="2"/>
    </font>
    <font>
      <b/>
      <sz val="11"/>
      <color theme="0"/>
      <name val="Calibri"/>
      <family val="2"/>
      <scheme val="minor"/>
    </font>
    <font>
      <u/>
      <sz val="11"/>
      <color theme="10"/>
      <name val="Calibri"/>
      <family val="2"/>
      <scheme val="minor"/>
    </font>
    <font>
      <sz val="11"/>
      <color theme="1"/>
      <name val="Calibri"/>
      <family val="2"/>
      <scheme val="minor"/>
    </font>
    <font>
      <sz val="10"/>
      <color theme="1"/>
      <name val="Calibri"/>
      <family val="2"/>
      <scheme val="minor"/>
    </font>
    <font>
      <sz val="11"/>
      <color indexed="8"/>
      <name val="Calibri"/>
      <family val="2"/>
    </font>
    <font>
      <sz val="10"/>
      <name val="Arial"/>
      <family val="2"/>
    </font>
    <font>
      <sz val="11"/>
      <color theme="1"/>
      <name val="Calibri"/>
      <family val="2"/>
    </font>
    <font>
      <sz val="11"/>
      <name val="Calibri"/>
      <family val="2"/>
      <scheme val="minor"/>
    </font>
    <font>
      <b/>
      <sz val="11"/>
      <name val="Calibri"/>
      <family val="2"/>
      <scheme val="minor"/>
    </font>
    <font>
      <sz val="13"/>
      <color rgb="FF000000"/>
      <name val="Arial"/>
      <family val="2"/>
    </font>
    <font>
      <b/>
      <sz val="13"/>
      <color theme="0"/>
      <name val="Arial"/>
      <family val="2"/>
    </font>
    <font>
      <b/>
      <sz val="10"/>
      <color rgb="FF000000"/>
      <name val="Arial"/>
      <family val="2"/>
    </font>
    <font>
      <sz val="10"/>
      <color rgb="FF000000"/>
      <name val="Arial"/>
      <family val="2"/>
    </font>
    <font>
      <b/>
      <sz val="11"/>
      <color indexed="8"/>
      <name val="Arial"/>
      <family val="2"/>
    </font>
    <font>
      <u/>
      <sz val="11"/>
      <color indexed="12"/>
      <name val="Calibri"/>
      <family val="2"/>
    </font>
    <font>
      <sz val="8"/>
      <name val="Calibri"/>
      <family val="2"/>
      <scheme val="minor"/>
    </font>
    <font>
      <sz val="10"/>
      <name val="Arial"/>
      <family val="2"/>
    </font>
    <font>
      <sz val="10"/>
      <name val="Arial"/>
      <family val="2"/>
    </font>
    <font>
      <sz val="11"/>
      <color theme="0"/>
      <name val="Calibri"/>
      <family val="2"/>
      <scheme val="minor"/>
    </font>
    <font>
      <sz val="11"/>
      <color theme="0" tint="-4.9989318521683403E-2"/>
      <name val="Calibri"/>
      <family val="2"/>
      <scheme val="minor"/>
    </font>
    <font>
      <b/>
      <sz val="11"/>
      <color theme="0" tint="-4.9989318521683403E-2"/>
      <name val="Calibri"/>
      <family val="2"/>
      <scheme val="minor"/>
    </font>
    <font>
      <b/>
      <sz val="11"/>
      <color rgb="FF305782"/>
      <name val="Calibri"/>
      <family val="2"/>
      <scheme val="minor"/>
    </font>
    <font>
      <sz val="11"/>
      <color rgb="FF0070C0"/>
      <name val="Calibri"/>
      <family val="2"/>
      <scheme val="minor"/>
    </font>
    <font>
      <sz val="11"/>
      <color theme="1"/>
      <name val="Arial"/>
      <family val="2"/>
    </font>
    <font>
      <b/>
      <sz val="20"/>
      <color theme="1"/>
      <name val="Arial"/>
      <family val="2"/>
    </font>
    <font>
      <b/>
      <sz val="11"/>
      <name val="Arial"/>
      <family val="2"/>
    </font>
    <font>
      <sz val="11"/>
      <name val="Arial"/>
      <family val="2"/>
    </font>
    <font>
      <sz val="11"/>
      <color indexed="8"/>
      <name val="Arial"/>
      <family val="2"/>
    </font>
    <font>
      <b/>
      <sz val="11"/>
      <color rgb="FFFFFFFF"/>
      <name val="Arial"/>
      <family val="2"/>
    </font>
    <font>
      <b/>
      <sz val="11"/>
      <color theme="1"/>
      <name val="Arial"/>
      <family val="2"/>
    </font>
    <font>
      <b/>
      <sz val="14"/>
      <name val="Arial"/>
      <family val="2"/>
    </font>
    <font>
      <b/>
      <sz val="11"/>
      <color theme="0"/>
      <name val="Arial"/>
      <family val="2"/>
    </font>
    <font>
      <sz val="11"/>
      <color theme="0"/>
      <name val="Arial"/>
      <family val="2"/>
    </font>
    <font>
      <b/>
      <sz val="11"/>
      <color theme="0" tint="-4.9989318521683403E-2"/>
      <name val="Arial"/>
      <family val="2"/>
    </font>
    <font>
      <b/>
      <u/>
      <sz val="11"/>
      <name val="Arial"/>
      <family val="2"/>
    </font>
    <font>
      <b/>
      <sz val="10"/>
      <color theme="0"/>
      <name val="Arial"/>
      <family val="2"/>
    </font>
    <font>
      <sz val="10"/>
      <color rgb="FFFF0000"/>
      <name val="Arial"/>
      <family val="2"/>
    </font>
    <font>
      <b/>
      <sz val="10"/>
      <color theme="1"/>
      <name val="Arial"/>
      <family val="2"/>
    </font>
    <font>
      <sz val="10"/>
      <color theme="0"/>
      <name val="Arial"/>
      <family val="2"/>
    </font>
    <font>
      <b/>
      <u/>
      <sz val="11"/>
      <color theme="10"/>
      <name val="Arial"/>
      <family val="2"/>
    </font>
    <font>
      <b/>
      <u/>
      <sz val="11"/>
      <color theme="6"/>
      <name val="Arial"/>
      <family val="2"/>
    </font>
    <font>
      <sz val="11"/>
      <color rgb="FF000000"/>
      <name val="Arial"/>
      <family val="2"/>
    </font>
    <font>
      <b/>
      <sz val="11"/>
      <color rgb="FFC00000"/>
      <name val="Arial"/>
      <family val="2"/>
    </font>
    <font>
      <sz val="11"/>
      <color rgb="FFFF0000"/>
      <name val="Arial"/>
      <family val="2"/>
    </font>
    <font>
      <sz val="11"/>
      <color rgb="FFC00000"/>
      <name val="Arial"/>
      <family val="2"/>
    </font>
    <font>
      <b/>
      <sz val="10"/>
      <name val="Arial"/>
      <family val="2"/>
    </font>
    <font>
      <b/>
      <u/>
      <sz val="10"/>
      <color theme="10"/>
      <name val="Arial"/>
      <family val="2"/>
    </font>
    <font>
      <b/>
      <u/>
      <sz val="10"/>
      <color theme="6"/>
      <name val="Arial"/>
      <family val="2"/>
    </font>
    <font>
      <sz val="10"/>
      <color indexed="8"/>
      <name val="Arial"/>
      <family val="2"/>
    </font>
    <font>
      <b/>
      <sz val="10"/>
      <color rgb="FFC00000"/>
      <name val="Arial"/>
      <family val="2"/>
    </font>
    <font>
      <sz val="10"/>
      <color rgb="FFC00000"/>
      <name val="Arial"/>
      <family val="2"/>
    </font>
    <font>
      <b/>
      <sz val="11"/>
      <color rgb="FF000000"/>
      <name val="Arial"/>
      <family val="2"/>
    </font>
  </fonts>
  <fills count="2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0F3D5"/>
        <bgColor rgb="FF000000"/>
      </patternFill>
    </fill>
    <fill>
      <patternFill patternType="solid">
        <fgColor theme="0"/>
        <bgColor indexed="8"/>
      </patternFill>
    </fill>
    <fill>
      <patternFill patternType="solid">
        <fgColor theme="1"/>
        <bgColor indexed="8"/>
      </patternFill>
    </fill>
    <fill>
      <patternFill patternType="solid">
        <fgColor rgb="FFD6E5EA"/>
        <bgColor indexed="9"/>
      </patternFill>
    </fill>
    <fill>
      <patternFill patternType="solid">
        <fgColor rgb="FF55B1C9"/>
        <bgColor indexed="8"/>
      </patternFill>
    </fill>
    <fill>
      <patternFill patternType="solid">
        <fgColor theme="6" tint="0.79998168889431442"/>
        <bgColor indexed="9"/>
      </patternFill>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bgColor indexed="8"/>
      </patternFill>
    </fill>
    <fill>
      <patternFill patternType="solid">
        <fgColor theme="6" tint="-0.249977111117893"/>
        <bgColor indexed="64"/>
      </patternFill>
    </fill>
    <fill>
      <patternFill patternType="solid">
        <fgColor rgb="FFD3DFFD"/>
        <bgColor indexed="64"/>
      </patternFill>
    </fill>
    <fill>
      <patternFill patternType="solid">
        <fgColor rgb="FFCBD9ED"/>
        <bgColor rgb="FFFFFFFF"/>
      </patternFill>
    </fill>
    <fill>
      <patternFill patternType="solid">
        <fgColor rgb="FF96B1DC"/>
        <bgColor rgb="FF000000"/>
      </patternFill>
    </fill>
    <fill>
      <patternFill patternType="solid">
        <fgColor theme="3" tint="0.59999389629810485"/>
        <bgColor indexed="64"/>
      </patternFill>
    </fill>
    <fill>
      <patternFill patternType="solid">
        <fgColor theme="0"/>
        <bgColor indexed="9"/>
      </patternFill>
    </fill>
    <fill>
      <patternFill patternType="solid">
        <fgColor theme="6" tint="0.59999389629810485"/>
        <bgColor indexed="9"/>
      </patternFill>
    </fill>
  </fills>
  <borders count="23">
    <border>
      <left/>
      <right/>
      <top/>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theme="4"/>
      </left>
      <right style="hair">
        <color theme="4"/>
      </right>
      <top style="hair">
        <color theme="4"/>
      </top>
      <bottom style="hair">
        <color theme="4"/>
      </bottom>
      <diagonal/>
    </border>
    <border>
      <left/>
      <right/>
      <top style="thin">
        <color theme="0"/>
      </top>
      <bottom style="thin">
        <color theme="0"/>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right/>
      <top style="medium">
        <color theme="0" tint="-0.14996795556505021"/>
      </top>
      <bottom style="thin">
        <color theme="0"/>
      </bottom>
      <diagonal/>
    </border>
    <border>
      <left/>
      <right/>
      <top style="thin">
        <color theme="0"/>
      </top>
      <bottom style="medium">
        <color theme="0" tint="-0.14996795556505021"/>
      </bottom>
      <diagonal/>
    </border>
    <border>
      <left style="hair">
        <color theme="3" tint="-0.24994659260841701"/>
      </left>
      <right style="hair">
        <color theme="3" tint="-0.24994659260841701"/>
      </right>
      <top style="hair">
        <color theme="3" tint="-0.24994659260841701"/>
      </top>
      <bottom style="hair">
        <color theme="3" tint="-0.24994659260841701"/>
      </bottom>
      <diagonal/>
    </border>
    <border>
      <left/>
      <right style="hair">
        <color theme="3" tint="-0.24994659260841701"/>
      </right>
      <top/>
      <bottom style="hair">
        <color theme="3" tint="-0.24994659260841701"/>
      </bottom>
      <diagonal/>
    </border>
    <border>
      <left/>
      <right/>
      <top style="thin">
        <color theme="0"/>
      </top>
      <bottom/>
      <diagonal/>
    </border>
    <border>
      <left/>
      <right style="hair">
        <color theme="3" tint="-0.24994659260841701"/>
      </right>
      <top/>
      <bottom/>
      <diagonal/>
    </border>
    <border>
      <left style="hair">
        <color theme="3" tint="-0.24994659260841701"/>
      </left>
      <right/>
      <top style="hair">
        <color theme="3" tint="-0.24994659260841701"/>
      </top>
      <bottom style="hair">
        <color theme="3" tint="-0.24994659260841701"/>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040000"/>
      </right>
      <top style="thin">
        <color theme="0"/>
      </top>
      <bottom style="thin">
        <color theme="0"/>
      </bottom>
      <diagonal/>
    </border>
    <border>
      <left/>
      <right/>
      <top/>
      <bottom style="dotted">
        <color theme="3" tint="-0.24994659260841701"/>
      </bottom>
      <diagonal/>
    </border>
    <border>
      <left style="hair">
        <color rgb="FF1E365B"/>
      </left>
      <right style="hair">
        <color rgb="FF1E365B"/>
      </right>
      <top style="hair">
        <color rgb="FF1E365B"/>
      </top>
      <bottom style="hair">
        <color rgb="FF1E365B"/>
      </bottom>
      <diagonal/>
    </border>
  </borders>
  <cellStyleXfs count="34">
    <xf numFmtId="0" fontId="0" fillId="0" borderId="0"/>
    <xf numFmtId="0" fontId="4" fillId="0" borderId="0" applyNumberFormat="0" applyFill="0" applyBorder="0" applyAlignment="0" applyProtection="0"/>
    <xf numFmtId="165" fontId="5" fillId="0" borderId="0"/>
    <xf numFmtId="166" fontId="7" fillId="0" borderId="0" applyFont="0" applyFill="0" applyBorder="0" applyAlignment="0" applyProtection="0"/>
    <xf numFmtId="0" fontId="8" fillId="0" borderId="0"/>
    <xf numFmtId="0" fontId="8" fillId="0" borderId="0"/>
    <xf numFmtId="164" fontId="7" fillId="0" borderId="0" applyFont="0" applyFill="0" applyBorder="0" applyAlignment="0" applyProtection="0"/>
    <xf numFmtId="0" fontId="9" fillId="0" borderId="0"/>
    <xf numFmtId="165" fontId="8" fillId="0" borderId="0"/>
    <xf numFmtId="0" fontId="6" fillId="0" borderId="0"/>
    <xf numFmtId="165" fontId="5" fillId="0" borderId="0"/>
    <xf numFmtId="0" fontId="8" fillId="0" borderId="0"/>
    <xf numFmtId="0" fontId="8" fillId="0" borderId="0"/>
    <xf numFmtId="0" fontId="8" fillId="0" borderId="0"/>
    <xf numFmtId="0" fontId="12" fillId="5" borderId="6" applyFill="0" applyBorder="0" applyProtection="0">
      <alignment horizontal="left" vertical="center"/>
    </xf>
    <xf numFmtId="0" fontId="13" fillId="7" borderId="5">
      <alignment horizontal="left" vertical="top" wrapText="1"/>
    </xf>
    <xf numFmtId="0" fontId="14" fillId="8" borderId="5">
      <alignment vertical="top" wrapText="1"/>
    </xf>
    <xf numFmtId="0" fontId="15" fillId="8" borderId="5">
      <alignment horizontal="left" vertical="top" wrapText="1" indent="1"/>
    </xf>
    <xf numFmtId="0" fontId="13" fillId="7" borderId="5">
      <alignment horizontal="left" vertical="top" wrapText="1"/>
    </xf>
    <xf numFmtId="0" fontId="16" fillId="9" borderId="5">
      <alignment horizontal="left" vertical="top" wrapText="1"/>
    </xf>
    <xf numFmtId="9" fontId="8" fillId="0" borderId="0" applyFont="0" applyFill="0" applyBorder="0" applyAlignment="0" applyProtection="0"/>
    <xf numFmtId="0" fontId="8" fillId="0" borderId="0"/>
    <xf numFmtId="0" fontId="5" fillId="0" borderId="0"/>
    <xf numFmtId="0" fontId="5" fillId="0" borderId="0"/>
    <xf numFmtId="0" fontId="17" fillId="0" borderId="0" applyNumberFormat="0" applyFill="0" applyBorder="0" applyAlignment="0" applyProtection="0">
      <alignment vertical="top"/>
      <protection locked="0"/>
    </xf>
    <xf numFmtId="0" fontId="19" fillId="0" borderId="0"/>
    <xf numFmtId="9" fontId="8" fillId="0" borderId="0" applyFont="0" applyFill="0" applyBorder="0" applyAlignment="0" applyProtection="0"/>
    <xf numFmtId="0" fontId="20" fillId="0" borderId="0"/>
    <xf numFmtId="0" fontId="5" fillId="0" borderId="0"/>
    <xf numFmtId="0" fontId="8" fillId="0" borderId="0" applyAlignment="0" applyProtection="0"/>
    <xf numFmtId="43" fontId="7" fillId="0" borderId="0" applyFont="0" applyFill="0" applyBorder="0" applyAlignment="0" applyProtection="0"/>
    <xf numFmtId="167" fontId="8" fillId="0" borderId="0"/>
    <xf numFmtId="165" fontId="5" fillId="0" borderId="0"/>
    <xf numFmtId="0" fontId="8" fillId="0" borderId="0"/>
  </cellStyleXfs>
  <cellXfs count="337">
    <xf numFmtId="0" fontId="0" fillId="0" borderId="0" xfId="0"/>
    <xf numFmtId="0" fontId="22" fillId="0" borderId="0" xfId="21" applyFont="1" applyAlignment="1">
      <alignment vertical="center" wrapText="1"/>
    </xf>
    <xf numFmtId="0" fontId="21" fillId="0" borderId="0" xfId="21" applyFont="1" applyAlignment="1">
      <alignment vertical="center"/>
    </xf>
    <xf numFmtId="0" fontId="22" fillId="0" borderId="0" xfId="21" applyFont="1" applyAlignment="1">
      <alignment horizontal="left" wrapText="1"/>
    </xf>
    <xf numFmtId="0" fontId="10" fillId="0" borderId="0" xfId="21" applyFont="1"/>
    <xf numFmtId="0" fontId="22" fillId="0" borderId="0" xfId="21" applyFont="1" applyAlignment="1">
      <alignment vertical="top"/>
    </xf>
    <xf numFmtId="0" fontId="21" fillId="13" borderId="8" xfId="22" applyFont="1" applyFill="1" applyBorder="1" applyAlignment="1">
      <alignment horizontal="left" vertical="top" wrapText="1" indent="1"/>
    </xf>
    <xf numFmtId="0" fontId="23" fillId="3" borderId="0" xfId="22" applyFont="1" applyFill="1" applyAlignment="1">
      <alignment horizontal="left" vertical="top" indent="1"/>
    </xf>
    <xf numFmtId="0" fontId="21" fillId="14" borderId="8" xfId="22" applyFont="1" applyFill="1" applyBorder="1" applyAlignment="1">
      <alignment horizontal="left" vertical="top" wrapText="1" indent="1"/>
    </xf>
    <xf numFmtId="0" fontId="10" fillId="15" borderId="8" xfId="22" applyFont="1" applyFill="1" applyBorder="1" applyAlignment="1">
      <alignment horizontal="left" vertical="top" wrapText="1" indent="1"/>
    </xf>
    <xf numFmtId="0" fontId="23" fillId="3" borderId="0" xfId="24" applyFont="1" applyFill="1" applyBorder="1" applyAlignment="1" applyProtection="1">
      <alignment horizontal="left" vertical="top" indent="1"/>
    </xf>
    <xf numFmtId="0" fontId="10" fillId="11" borderId="8" xfId="22" applyFont="1" applyFill="1" applyBorder="1" applyAlignment="1">
      <alignment horizontal="left" vertical="top" wrapText="1" indent="1"/>
    </xf>
    <xf numFmtId="0" fontId="24" fillId="0" borderId="0" xfId="22" applyFont="1" applyAlignment="1">
      <alignment horizontal="left" vertical="top" indent="1"/>
    </xf>
    <xf numFmtId="0" fontId="11" fillId="0" borderId="0" xfId="22" applyFont="1" applyAlignment="1">
      <alignment horizontal="left" vertical="top" indent="1"/>
    </xf>
    <xf numFmtId="0" fontId="10" fillId="0" borderId="0" xfId="22" applyFont="1" applyAlignment="1">
      <alignment horizontal="left" vertical="top" indent="1"/>
    </xf>
    <xf numFmtId="0" fontId="25" fillId="0" borderId="0" xfId="22" applyFont="1" applyAlignment="1">
      <alignment horizontal="left" vertical="top" wrapText="1" indent="1"/>
    </xf>
    <xf numFmtId="0" fontId="10" fillId="0" borderId="0" xfId="22" applyFont="1" applyAlignment="1">
      <alignment horizontal="left" vertical="top" wrapText="1" indent="1"/>
    </xf>
    <xf numFmtId="0" fontId="3" fillId="0" borderId="17" xfId="14" applyFont="1" applyFill="1" applyBorder="1" applyAlignment="1">
      <alignment horizontal="left" vertical="center" indent="1"/>
    </xf>
    <xf numFmtId="0" fontId="21" fillId="0" borderId="17" xfId="14" applyFont="1" applyFill="1" applyBorder="1" applyAlignment="1">
      <alignment horizontal="left" vertical="center" indent="1"/>
    </xf>
    <xf numFmtId="0" fontId="3" fillId="17" borderId="19" xfId="14" applyFont="1" applyFill="1" applyBorder="1" applyAlignment="1">
      <alignment horizontal="left" wrapText="1"/>
    </xf>
    <xf numFmtId="0" fontId="3" fillId="17" borderId="20" xfId="14" applyFont="1" applyFill="1" applyBorder="1" applyAlignment="1">
      <alignment horizontal="left" wrapText="1"/>
    </xf>
    <xf numFmtId="165" fontId="5" fillId="0" borderId="0" xfId="32"/>
    <xf numFmtId="165" fontId="27" fillId="0" borderId="0" xfId="32" applyFont="1" applyAlignment="1">
      <alignment horizontal="center" vertical="center"/>
    </xf>
    <xf numFmtId="165" fontId="26" fillId="0" borderId="0" xfId="32" applyFont="1" applyBorder="1" applyAlignment="1">
      <alignment horizontal="center" vertical="center" wrapText="1"/>
    </xf>
    <xf numFmtId="165" fontId="26" fillId="0" borderId="0" xfId="32" applyFont="1" applyBorder="1" applyAlignment="1">
      <alignment horizontal="right" vertical="center" wrapText="1"/>
    </xf>
    <xf numFmtId="165" fontId="26" fillId="0" borderId="0" xfId="32" quotePrefix="1" applyFont="1" applyBorder="1" applyAlignment="1">
      <alignment horizontal="right" vertical="center" wrapText="1"/>
    </xf>
    <xf numFmtId="165" fontId="26" fillId="0" borderId="0" xfId="32" applyFont="1" applyBorder="1" applyAlignment="1">
      <alignment horizontal="justify" vertical="center" wrapText="1"/>
    </xf>
    <xf numFmtId="165" fontId="5" fillId="0" borderId="0" xfId="32" applyBorder="1"/>
    <xf numFmtId="165" fontId="27" fillId="0" borderId="0" xfId="32" applyFont="1"/>
    <xf numFmtId="49" fontId="28" fillId="4" borderId="0" xfId="12" applyNumberFormat="1" applyFont="1" applyFill="1"/>
    <xf numFmtId="49" fontId="28" fillId="4" borderId="0" xfId="12" applyNumberFormat="1" applyFont="1" applyFill="1" applyAlignment="1">
      <alignment wrapText="1"/>
    </xf>
    <xf numFmtId="49" fontId="29" fillId="4" borderId="0" xfId="12" applyNumberFormat="1" applyFont="1" applyFill="1"/>
    <xf numFmtId="49" fontId="29" fillId="4" borderId="0" xfId="12" applyNumberFormat="1" applyFont="1" applyFill="1" applyAlignment="1">
      <alignment wrapText="1"/>
    </xf>
    <xf numFmtId="49" fontId="29" fillId="4" borderId="0" xfId="12" applyNumberFormat="1" applyFont="1" applyFill="1" applyAlignment="1">
      <alignment horizontal="left" vertical="top" wrapText="1"/>
    </xf>
    <xf numFmtId="49" fontId="29" fillId="4" borderId="0" xfId="12" applyNumberFormat="1" applyFont="1" applyFill="1" applyAlignment="1">
      <alignment vertical="top"/>
    </xf>
    <xf numFmtId="49" fontId="29" fillId="4" borderId="0" xfId="12" applyNumberFormat="1" applyFont="1" applyFill="1" applyAlignment="1">
      <alignment horizontal="left" vertical="top"/>
    </xf>
    <xf numFmtId="49" fontId="28" fillId="4" borderId="0" xfId="12" quotePrefix="1" applyNumberFormat="1" applyFont="1" applyFill="1"/>
    <xf numFmtId="49" fontId="28" fillId="4" borderId="0" xfId="12" applyNumberFormat="1" applyFont="1" applyFill="1" applyAlignment="1">
      <alignment horizontal="left"/>
    </xf>
    <xf numFmtId="49" fontId="29" fillId="4" borderId="0" xfId="12" applyNumberFormat="1" applyFont="1" applyFill="1" applyAlignment="1">
      <alignment horizontal="left"/>
    </xf>
    <xf numFmtId="49" fontId="29" fillId="4" borderId="0" xfId="12" applyNumberFormat="1" applyFont="1" applyFill="1" applyAlignment="1">
      <alignment horizontal="left" wrapText="1"/>
    </xf>
    <xf numFmtId="49" fontId="29" fillId="0" borderId="0" xfId="12" applyNumberFormat="1" applyFont="1" applyAlignment="1">
      <alignment wrapText="1"/>
    </xf>
    <xf numFmtId="0" fontId="26" fillId="0" borderId="0" xfId="0" applyFont="1"/>
    <xf numFmtId="0" fontId="30" fillId="2" borderId="0" xfId="3" applyNumberFormat="1" applyFont="1" applyFill="1"/>
    <xf numFmtId="165" fontId="26" fillId="2" borderId="0" xfId="2" applyFont="1" applyFill="1"/>
    <xf numFmtId="165" fontId="26" fillId="2" borderId="0" xfId="2" applyFont="1" applyFill="1" applyAlignment="1">
      <alignment wrapText="1"/>
    </xf>
    <xf numFmtId="0" fontId="16" fillId="2" borderId="1" xfId="2" applyNumberFormat="1" applyFont="1" applyFill="1" applyBorder="1"/>
    <xf numFmtId="0" fontId="30" fillId="2" borderId="1" xfId="2" applyNumberFormat="1" applyFont="1" applyFill="1" applyBorder="1"/>
    <xf numFmtId="0" fontId="16" fillId="2" borderId="0" xfId="2" applyNumberFormat="1" applyFont="1" applyFill="1" applyAlignment="1">
      <alignment horizontal="justify"/>
    </xf>
    <xf numFmtId="0" fontId="31" fillId="16" borderId="2" xfId="4" applyFont="1" applyFill="1" applyBorder="1" applyAlignment="1">
      <alignment horizontal="left" vertical="center" wrapText="1" readingOrder="1"/>
    </xf>
    <xf numFmtId="0" fontId="31" fillId="16" borderId="3" xfId="4" applyFont="1" applyFill="1" applyBorder="1" applyAlignment="1">
      <alignment horizontal="left" vertical="center" wrapText="1" readingOrder="1"/>
    </xf>
    <xf numFmtId="0" fontId="29" fillId="15" borderId="4" xfId="4" applyFont="1" applyFill="1" applyBorder="1" applyAlignment="1">
      <alignment horizontal="left" vertical="center" wrapText="1" readingOrder="1"/>
    </xf>
    <xf numFmtId="0" fontId="29" fillId="11" borderId="10" xfId="4" applyFont="1" applyFill="1" applyBorder="1" applyAlignment="1">
      <alignment horizontal="left" vertical="center" wrapText="1" readingOrder="1"/>
    </xf>
    <xf numFmtId="0" fontId="29" fillId="11" borderId="8" xfId="4" applyFont="1" applyFill="1" applyBorder="1" applyAlignment="1">
      <alignment horizontal="left" vertical="center" wrapText="1" readingOrder="1"/>
    </xf>
    <xf numFmtId="0" fontId="29" fillId="11" borderId="11" xfId="4" applyFont="1" applyFill="1" applyBorder="1" applyAlignment="1">
      <alignment horizontal="left" vertical="center" wrapText="1" readingOrder="1"/>
    </xf>
    <xf numFmtId="0" fontId="30" fillId="2" borderId="0" xfId="3" applyNumberFormat="1" applyFont="1" applyFill="1" applyAlignment="1">
      <alignment vertical="center"/>
    </xf>
    <xf numFmtId="165" fontId="26" fillId="2" borderId="0" xfId="2" applyFont="1" applyFill="1" applyAlignment="1">
      <alignment vertical="center"/>
    </xf>
    <xf numFmtId="165" fontId="26" fillId="2" borderId="0" xfId="2" applyFont="1" applyFill="1" applyAlignment="1">
      <alignment vertical="center" wrapText="1"/>
    </xf>
    <xf numFmtId="0" fontId="33" fillId="0" borderId="17" xfId="14" applyFont="1" applyFill="1" applyBorder="1" applyAlignment="1">
      <alignment horizontal="left" vertical="center" indent="1"/>
    </xf>
    <xf numFmtId="0" fontId="34" fillId="0" borderId="17" xfId="14" applyFont="1" applyFill="1" applyBorder="1" applyAlignment="1">
      <alignment horizontal="left" vertical="center" indent="1"/>
    </xf>
    <xf numFmtId="0" fontId="28" fillId="0" borderId="17" xfId="14" applyFont="1" applyFill="1" applyBorder="1" applyAlignment="1">
      <alignment horizontal="left" vertical="center" indent="1"/>
    </xf>
    <xf numFmtId="0" fontId="34" fillId="13" borderId="18" xfId="24" applyFont="1" applyFill="1" applyBorder="1" applyAlignment="1" applyProtection="1">
      <alignment horizontal="left" vertical="top" wrapText="1" indent="1"/>
    </xf>
    <xf numFmtId="0" fontId="34" fillId="14" borderId="19" xfId="1" applyFont="1" applyFill="1" applyBorder="1" applyAlignment="1">
      <alignment horizontal="left" vertical="top" wrapText="1" indent="1"/>
    </xf>
    <xf numFmtId="0" fontId="28" fillId="15" borderId="19" xfId="1" applyFont="1" applyFill="1" applyBorder="1" applyAlignment="1">
      <alignment horizontal="left" vertical="top" wrapText="1" indent="1"/>
    </xf>
    <xf numFmtId="0" fontId="28" fillId="11" borderId="19" xfId="23" applyFont="1" applyFill="1" applyBorder="1" applyAlignment="1">
      <alignment horizontal="left" vertical="top" wrapText="1" indent="1"/>
    </xf>
    <xf numFmtId="0" fontId="34" fillId="17" borderId="19" xfId="14" applyFont="1" applyFill="1" applyBorder="1" applyAlignment="1">
      <alignment horizontal="left" wrapText="1"/>
    </xf>
    <xf numFmtId="0" fontId="34" fillId="13" borderId="8" xfId="24" applyFont="1" applyFill="1" applyBorder="1" applyAlignment="1" applyProtection="1">
      <alignment horizontal="left" vertical="top" indent="1"/>
    </xf>
    <xf numFmtId="0" fontId="34" fillId="13" borderId="14" xfId="22" applyFont="1" applyFill="1" applyBorder="1" applyAlignment="1">
      <alignment horizontal="left" vertical="top" indent="1"/>
    </xf>
    <xf numFmtId="0" fontId="28" fillId="13" borderId="14" xfId="22" applyFont="1" applyFill="1" applyBorder="1" applyAlignment="1">
      <alignment horizontal="left" vertical="top" indent="1"/>
    </xf>
    <xf numFmtId="0" fontId="35" fillId="13" borderId="8" xfId="23" applyFont="1" applyFill="1" applyBorder="1" applyAlignment="1">
      <alignment horizontal="left" vertical="top" wrapText="1" indent="1"/>
    </xf>
    <xf numFmtId="0" fontId="35" fillId="13" borderId="8" xfId="22" applyFont="1" applyFill="1" applyBorder="1" applyAlignment="1">
      <alignment horizontal="left" vertical="top" wrapText="1" indent="1"/>
    </xf>
    <xf numFmtId="0" fontId="36" fillId="3" borderId="0" xfId="22" applyFont="1" applyFill="1" applyAlignment="1">
      <alignment horizontal="left" vertical="top" indent="1"/>
    </xf>
    <xf numFmtId="0" fontId="34" fillId="14" borderId="8" xfId="1" applyFont="1" applyFill="1" applyBorder="1" applyAlignment="1">
      <alignment horizontal="left" vertical="top" indent="1"/>
    </xf>
    <xf numFmtId="0" fontId="28" fillId="14" borderId="8" xfId="22" applyFont="1" applyFill="1" applyBorder="1" applyAlignment="1">
      <alignment horizontal="left" vertical="top" indent="1"/>
    </xf>
    <xf numFmtId="0" fontId="35" fillId="14" borderId="8" xfId="23" applyFont="1" applyFill="1" applyBorder="1" applyAlignment="1">
      <alignment horizontal="left" vertical="top" wrapText="1" indent="1"/>
    </xf>
    <xf numFmtId="0" fontId="35" fillId="14" borderId="8" xfId="22" applyFont="1" applyFill="1" applyBorder="1" applyAlignment="1">
      <alignment horizontal="left" vertical="top" wrapText="1" indent="1"/>
    </xf>
    <xf numFmtId="0" fontId="37" fillId="15" borderId="8" xfId="1" applyFont="1" applyFill="1" applyBorder="1" applyAlignment="1">
      <alignment horizontal="left" vertical="top" indent="1"/>
    </xf>
    <xf numFmtId="0" fontId="29" fillId="15" borderId="8" xfId="23" applyFont="1" applyFill="1" applyBorder="1" applyAlignment="1">
      <alignment horizontal="left" vertical="top" wrapText="1" indent="1"/>
    </xf>
    <xf numFmtId="0" fontId="29" fillId="15" borderId="8" xfId="22" applyFont="1" applyFill="1" applyBorder="1" applyAlignment="1">
      <alignment horizontal="left" vertical="top" wrapText="1" indent="1"/>
    </xf>
    <xf numFmtId="0" fontId="36" fillId="3" borderId="0" xfId="24" applyFont="1" applyFill="1" applyBorder="1" applyAlignment="1" applyProtection="1">
      <alignment horizontal="left" vertical="top" indent="1"/>
    </xf>
    <xf numFmtId="0" fontId="28" fillId="3" borderId="0" xfId="22" applyFont="1" applyFill="1" applyAlignment="1">
      <alignment horizontal="left" vertical="top" indent="1"/>
    </xf>
    <xf numFmtId="0" fontId="29" fillId="11" borderId="8" xfId="23" applyFont="1" applyFill="1" applyBorder="1" applyAlignment="1">
      <alignment horizontal="left" vertical="top" wrapText="1" indent="1"/>
    </xf>
    <xf numFmtId="0" fontId="29" fillId="11" borderId="8" xfId="22" applyFont="1" applyFill="1" applyBorder="1" applyAlignment="1">
      <alignment horizontal="left" vertical="top" wrapText="1" indent="1"/>
    </xf>
    <xf numFmtId="0" fontId="34" fillId="13" borderId="8" xfId="22" applyFont="1" applyFill="1" applyBorder="1" applyAlignment="1">
      <alignment horizontal="left" vertical="top" indent="1"/>
    </xf>
    <xf numFmtId="0" fontId="28" fillId="13" borderId="8" xfId="22" applyFont="1" applyFill="1" applyBorder="1" applyAlignment="1">
      <alignment horizontal="left" vertical="top" indent="1"/>
    </xf>
    <xf numFmtId="0" fontId="26" fillId="11" borderId="8" xfId="23" applyFont="1" applyFill="1" applyBorder="1" applyAlignment="1">
      <alignment horizontal="left" vertical="top" wrapText="1" indent="1"/>
    </xf>
    <xf numFmtId="0" fontId="26" fillId="11" borderId="8" xfId="22" applyFont="1" applyFill="1" applyBorder="1" applyAlignment="1">
      <alignment horizontal="left" vertical="top" wrapText="1" indent="1"/>
    </xf>
    <xf numFmtId="0" fontId="29" fillId="0" borderId="0" xfId="13" applyFont="1" applyAlignment="1">
      <alignment horizontal="right"/>
    </xf>
    <xf numFmtId="0" fontId="29" fillId="0" borderId="0" xfId="13" applyFont="1"/>
    <xf numFmtId="0" fontId="29" fillId="0" borderId="0" xfId="13" applyFont="1" applyAlignment="1">
      <alignment horizontal="center"/>
    </xf>
    <xf numFmtId="1" fontId="35" fillId="0" borderId="0" xfId="13" quotePrefix="1" applyNumberFormat="1" applyFont="1" applyAlignment="1">
      <alignment horizontal="left" vertical="center"/>
    </xf>
    <xf numFmtId="0" fontId="29" fillId="0" borderId="0" xfId="13" applyFont="1" applyAlignment="1">
      <alignment horizontal="center" vertical="top"/>
    </xf>
    <xf numFmtId="0" fontId="28" fillId="0" borderId="0" xfId="13" applyFont="1" applyAlignment="1">
      <alignment horizontal="right" vertical="center"/>
    </xf>
    <xf numFmtId="0" fontId="42" fillId="0" borderId="0" xfId="1" applyFont="1" applyAlignment="1">
      <alignment horizontal="right" vertical="center"/>
    </xf>
    <xf numFmtId="0" fontId="43" fillId="0" borderId="0" xfId="1" applyFont="1" applyAlignment="1">
      <alignment horizontal="left" vertical="center"/>
    </xf>
    <xf numFmtId="0" fontId="29" fillId="0" borderId="0" xfId="13" applyFont="1" applyAlignment="1">
      <alignment horizontal="center" vertical="center"/>
    </xf>
    <xf numFmtId="0" fontId="29" fillId="0" borderId="0" xfId="13" applyFont="1" applyAlignment="1">
      <alignment horizontal="left" vertical="center"/>
    </xf>
    <xf numFmtId="0" fontId="29" fillId="4" borderId="0" xfId="12" applyFont="1" applyFill="1" applyAlignment="1">
      <alignment horizontal="right" vertical="top"/>
    </xf>
    <xf numFmtId="0" fontId="30" fillId="0" borderId="0" xfId="13" applyFont="1" applyAlignment="1">
      <alignment horizontal="center" vertical="top"/>
    </xf>
    <xf numFmtId="0" fontId="29" fillId="18" borderId="12" xfId="13" applyFont="1" applyFill="1" applyBorder="1"/>
    <xf numFmtId="0" fontId="29" fillId="4" borderId="12" xfId="13" applyFont="1" applyFill="1" applyBorder="1" applyAlignment="1">
      <alignment horizontal="left" wrapText="1" indent="1"/>
    </xf>
    <xf numFmtId="0" fontId="29" fillId="4" borderId="0" xfId="13" applyFont="1" applyFill="1" applyAlignment="1">
      <alignment horizontal="center" vertical="top"/>
    </xf>
    <xf numFmtId="0" fontId="30" fillId="4" borderId="0" xfId="13" applyFont="1" applyFill="1" applyAlignment="1">
      <alignment horizontal="center" vertical="top"/>
    </xf>
    <xf numFmtId="0" fontId="44" fillId="6" borderId="0" xfId="14" applyFont="1" applyFill="1" applyBorder="1">
      <alignment horizontal="left" vertical="center"/>
    </xf>
    <xf numFmtId="0" fontId="29" fillId="4" borderId="0" xfId="13" applyFont="1" applyFill="1" applyAlignment="1">
      <alignment horizontal="left" vertical="center"/>
    </xf>
    <xf numFmtId="1" fontId="29" fillId="0" borderId="0" xfId="13" applyNumberFormat="1" applyFont="1" applyAlignment="1">
      <alignment horizontal="right" vertical="center"/>
    </xf>
    <xf numFmtId="0" fontId="29" fillId="18" borderId="0" xfId="13" applyFont="1" applyFill="1"/>
    <xf numFmtId="0" fontId="29" fillId="18" borderId="12" xfId="13" applyFont="1" applyFill="1" applyBorder="1" applyAlignment="1">
      <alignment vertical="top"/>
    </xf>
    <xf numFmtId="0" fontId="29" fillId="18" borderId="12" xfId="13" applyFont="1" applyFill="1" applyBorder="1" applyAlignment="1">
      <alignment vertical="top" wrapText="1"/>
    </xf>
    <xf numFmtId="0" fontId="26" fillId="0" borderId="12" xfId="13" applyFont="1" applyBorder="1" applyAlignment="1">
      <alignment horizontal="center" vertical="top" wrapText="1"/>
    </xf>
    <xf numFmtId="0" fontId="30" fillId="0" borderId="15" xfId="13" applyFont="1" applyBorder="1" applyAlignment="1">
      <alignment horizontal="center" vertical="top"/>
    </xf>
    <xf numFmtId="0" fontId="29" fillId="18" borderId="12" xfId="13" applyFont="1" applyFill="1" applyBorder="1" applyAlignment="1">
      <alignment wrapText="1"/>
    </xf>
    <xf numFmtId="0" fontId="26" fillId="4" borderId="12" xfId="13" applyFont="1" applyFill="1" applyBorder="1" applyAlignment="1">
      <alignment horizontal="center" vertical="top" wrapText="1"/>
    </xf>
    <xf numFmtId="0" fontId="28" fillId="4" borderId="21" xfId="12" applyFont="1" applyFill="1" applyBorder="1" applyAlignment="1">
      <alignment horizontal="right" vertical="center"/>
    </xf>
    <xf numFmtId="0" fontId="35" fillId="0" borderId="0" xfId="13" applyFont="1" applyAlignment="1">
      <alignment horizontal="center" vertical="center"/>
    </xf>
    <xf numFmtId="0" fontId="35" fillId="0" borderId="13" xfId="13" applyFont="1" applyBorder="1" applyAlignment="1">
      <alignment horizontal="left" vertical="center"/>
    </xf>
    <xf numFmtId="0" fontId="34" fillId="12" borderId="12" xfId="13" applyFont="1" applyFill="1" applyBorder="1"/>
    <xf numFmtId="0" fontId="34" fillId="12" borderId="12" xfId="13" applyFont="1" applyFill="1" applyBorder="1" applyAlignment="1">
      <alignment horizontal="left" indent="1"/>
    </xf>
    <xf numFmtId="0" fontId="34" fillId="12" borderId="12" xfId="13" applyFont="1" applyFill="1" applyBorder="1" applyAlignment="1">
      <alignment horizontal="center"/>
    </xf>
    <xf numFmtId="0" fontId="29" fillId="0" borderId="0" xfId="13" applyFont="1" applyAlignment="1">
      <alignment vertical="center"/>
    </xf>
    <xf numFmtId="0" fontId="29" fillId="0" borderId="9" xfId="12" applyFont="1" applyBorder="1" applyAlignment="1">
      <alignment horizontal="right" vertical="top"/>
    </xf>
    <xf numFmtId="0" fontId="29" fillId="0" borderId="0" xfId="13" applyFont="1" applyAlignment="1">
      <alignment horizontal="center" vertical="top" wrapText="1"/>
    </xf>
    <xf numFmtId="0" fontId="35" fillId="12" borderId="16" xfId="13" applyFont="1" applyFill="1" applyBorder="1" applyAlignment="1">
      <alignment horizontal="center" vertical="top"/>
    </xf>
    <xf numFmtId="0" fontId="34" fillId="13" borderId="12" xfId="13" applyFont="1" applyFill="1" applyBorder="1"/>
    <xf numFmtId="0" fontId="34" fillId="13" borderId="12" xfId="13" applyFont="1" applyFill="1" applyBorder="1" applyAlignment="1">
      <alignment horizontal="center" vertical="center"/>
    </xf>
    <xf numFmtId="0" fontId="29" fillId="0" borderId="0" xfId="13" applyFont="1" applyAlignment="1">
      <alignment wrapText="1"/>
    </xf>
    <xf numFmtId="0" fontId="34" fillId="14" borderId="12" xfId="13" applyFont="1" applyFill="1" applyBorder="1" applyAlignment="1">
      <alignment horizontal="left" indent="1"/>
    </xf>
    <xf numFmtId="0" fontId="34" fillId="14" borderId="12" xfId="13" applyFont="1" applyFill="1" applyBorder="1" applyAlignment="1">
      <alignment horizontal="center"/>
    </xf>
    <xf numFmtId="0" fontId="29" fillId="0" borderId="12" xfId="16" applyFont="1" applyFill="1" applyBorder="1" applyAlignment="1">
      <alignment horizontal="left" vertical="top" wrapText="1" indent="4"/>
    </xf>
    <xf numFmtId="0" fontId="32" fillId="15" borderId="12" xfId="13" applyFont="1" applyFill="1" applyBorder="1" applyAlignment="1">
      <alignment horizontal="left" indent="2"/>
    </xf>
    <xf numFmtId="0" fontId="29" fillId="21" borderId="12" xfId="16" applyFont="1" applyFill="1" applyBorder="1" applyAlignment="1">
      <alignment horizontal="left" vertical="top" wrapText="1" indent="1"/>
    </xf>
    <xf numFmtId="0" fontId="32" fillId="15" borderId="12" xfId="13" applyFont="1" applyFill="1" applyBorder="1" applyAlignment="1">
      <alignment horizontal="center"/>
    </xf>
    <xf numFmtId="0" fontId="26" fillId="15" borderId="12" xfId="13" applyFont="1" applyFill="1" applyBorder="1" applyAlignment="1">
      <alignment horizontal="left" indent="1"/>
    </xf>
    <xf numFmtId="0" fontId="28" fillId="10" borderId="12" xfId="17" applyFont="1" applyFill="1" applyBorder="1" applyAlignment="1">
      <alignment horizontal="left" vertical="top" wrapText="1" indent="3"/>
    </xf>
    <xf numFmtId="0" fontId="28" fillId="10" borderId="12" xfId="17" applyFont="1" applyFill="1" applyBorder="1">
      <alignment horizontal="left" vertical="top" wrapText="1" indent="1"/>
    </xf>
    <xf numFmtId="0" fontId="28" fillId="10" borderId="12" xfId="17" applyFont="1" applyFill="1" applyBorder="1" applyAlignment="1">
      <alignment horizontal="center" vertical="top" wrapText="1"/>
    </xf>
    <xf numFmtId="0" fontId="45" fillId="0" borderId="0" xfId="4" applyFont="1" applyAlignment="1">
      <alignment wrapText="1"/>
    </xf>
    <xf numFmtId="0" fontId="29" fillId="0" borderId="12" xfId="16" applyFont="1" applyFill="1" applyBorder="1" applyAlignment="1">
      <alignment horizontal="left" vertical="top" wrapText="1" indent="1"/>
    </xf>
    <xf numFmtId="0" fontId="29" fillId="0" borderId="12" xfId="16" applyFont="1" applyFill="1" applyBorder="1" applyAlignment="1">
      <alignment horizontal="center" vertical="top" wrapText="1"/>
    </xf>
    <xf numFmtId="0" fontId="29" fillId="22" borderId="12" xfId="17" applyFont="1" applyFill="1" applyBorder="1">
      <alignment horizontal="left" vertical="top" wrapText="1" indent="1"/>
    </xf>
    <xf numFmtId="0" fontId="26" fillId="0" borderId="12" xfId="16" applyFont="1" applyFill="1" applyBorder="1" applyAlignment="1">
      <alignment horizontal="center" vertical="top" wrapText="1"/>
    </xf>
    <xf numFmtId="0" fontId="32" fillId="10" borderId="12" xfId="17" applyFont="1" applyFill="1" applyBorder="1" applyAlignment="1">
      <alignment horizontal="center" vertical="top" wrapText="1"/>
    </xf>
    <xf numFmtId="0" fontId="46" fillId="0" borderId="12" xfId="16" applyFont="1" applyFill="1" applyBorder="1" applyAlignment="1">
      <alignment horizontal="left" vertical="top" wrapText="1" indent="1"/>
    </xf>
    <xf numFmtId="0" fontId="29" fillId="14" borderId="12" xfId="16" applyFont="1" applyFill="1" applyBorder="1" applyAlignment="1">
      <alignment horizontal="left" vertical="top" wrapText="1" indent="1"/>
    </xf>
    <xf numFmtId="0" fontId="32" fillId="14" borderId="12" xfId="13" applyFont="1" applyFill="1" applyBorder="1" applyAlignment="1">
      <alignment horizontal="center"/>
    </xf>
    <xf numFmtId="0" fontId="47" fillId="0" borderId="0" xfId="4" applyFont="1" applyAlignment="1">
      <alignment wrapText="1"/>
    </xf>
    <xf numFmtId="0" fontId="32" fillId="15" borderId="12" xfId="13" applyFont="1" applyFill="1" applyBorder="1" applyAlignment="1">
      <alignment horizontal="left" indent="1"/>
    </xf>
    <xf numFmtId="0" fontId="29" fillId="10" borderId="12" xfId="17" applyFont="1" applyFill="1" applyBorder="1" applyAlignment="1">
      <alignment horizontal="left" vertical="top" wrapText="1" indent="3"/>
    </xf>
    <xf numFmtId="0" fontId="29" fillId="10" borderId="12" xfId="17" applyFont="1" applyFill="1" applyBorder="1">
      <alignment horizontal="left" vertical="top" wrapText="1" indent="1"/>
    </xf>
    <xf numFmtId="0" fontId="29" fillId="10" borderId="12" xfId="17" applyFont="1" applyFill="1" applyBorder="1" applyAlignment="1">
      <alignment horizontal="center" vertical="top" wrapText="1"/>
    </xf>
    <xf numFmtId="0" fontId="29" fillId="10" borderId="12" xfId="17" quotePrefix="1" applyFont="1" applyFill="1" applyBorder="1" applyAlignment="1">
      <alignment horizontal="center" vertical="top" wrapText="1"/>
    </xf>
    <xf numFmtId="0" fontId="28" fillId="0" borderId="0" xfId="13" applyFont="1" applyAlignment="1">
      <alignment wrapText="1"/>
    </xf>
    <xf numFmtId="0" fontId="29" fillId="10" borderId="12" xfId="17" applyFont="1" applyFill="1" applyBorder="1" applyAlignment="1">
      <alignment horizontal="left" vertical="center" wrapText="1" indent="3"/>
    </xf>
    <xf numFmtId="0" fontId="29" fillId="11" borderId="12" xfId="21" applyFont="1" applyFill="1" applyBorder="1" applyAlignment="1">
      <alignment horizontal="left" vertical="center" wrapText="1" indent="1"/>
    </xf>
    <xf numFmtId="0" fontId="26" fillId="11" borderId="12" xfId="21" applyFont="1" applyFill="1" applyBorder="1" applyAlignment="1">
      <alignment horizontal="center" vertical="center" wrapText="1"/>
    </xf>
    <xf numFmtId="0" fontId="28" fillId="0" borderId="0" xfId="4" applyFont="1" applyAlignment="1">
      <alignment wrapText="1"/>
    </xf>
    <xf numFmtId="0" fontId="29" fillId="11" borderId="12" xfId="21" applyFont="1" applyFill="1" applyBorder="1" applyAlignment="1">
      <alignment horizontal="center" vertical="center" wrapText="1"/>
    </xf>
    <xf numFmtId="0" fontId="29" fillId="0" borderId="12" xfId="17" applyFont="1" applyFill="1" applyBorder="1" applyAlignment="1">
      <alignment horizontal="left" vertical="top" wrapText="1" indent="4"/>
    </xf>
    <xf numFmtId="0" fontId="29" fillId="0" borderId="12" xfId="17" applyFont="1" applyFill="1" applyBorder="1">
      <alignment horizontal="left" vertical="top" wrapText="1" indent="1"/>
    </xf>
    <xf numFmtId="0" fontId="29" fillId="0" borderId="12" xfId="17" applyFont="1" applyFill="1" applyBorder="1" applyAlignment="1">
      <alignment horizontal="center" vertical="top" wrapText="1"/>
    </xf>
    <xf numFmtId="0" fontId="29" fillId="0" borderId="12" xfId="21" applyFont="1" applyBorder="1" applyAlignment="1">
      <alignment horizontal="center" vertical="center" wrapText="1"/>
    </xf>
    <xf numFmtId="0" fontId="26" fillId="10" borderId="12" xfId="17" applyFont="1" applyFill="1" applyBorder="1">
      <alignment horizontal="left" vertical="top" wrapText="1" indent="1"/>
    </xf>
    <xf numFmtId="0" fontId="29" fillId="0" borderId="0" xfId="4" applyFont="1" applyAlignment="1">
      <alignment wrapText="1"/>
    </xf>
    <xf numFmtId="0" fontId="34" fillId="13" borderId="12" xfId="13" applyFont="1" applyFill="1" applyBorder="1" applyAlignment="1">
      <alignment horizontal="center"/>
    </xf>
    <xf numFmtId="0" fontId="34" fillId="14" borderId="12" xfId="13" applyFont="1" applyFill="1" applyBorder="1" applyAlignment="1">
      <alignment horizontal="center" vertical="top"/>
    </xf>
    <xf numFmtId="0" fontId="26" fillId="15" borderId="12" xfId="13" applyFont="1" applyFill="1" applyBorder="1" applyAlignment="1">
      <alignment horizontal="left" vertical="top" indent="2"/>
    </xf>
    <xf numFmtId="0" fontId="26" fillId="15" borderId="12" xfId="13" applyFont="1" applyFill="1" applyBorder="1" applyAlignment="1">
      <alignment horizontal="left" vertical="top" indent="1"/>
    </xf>
    <xf numFmtId="0" fontId="26" fillId="15" borderId="12" xfId="13" applyFont="1" applyFill="1" applyBorder="1" applyAlignment="1">
      <alignment horizontal="center" vertical="center"/>
    </xf>
    <xf numFmtId="0" fontId="29" fillId="0" borderId="0" xfId="13" applyFont="1" applyAlignment="1">
      <alignment vertical="top" wrapText="1"/>
    </xf>
    <xf numFmtId="0" fontId="26" fillId="15" borderId="12" xfId="13" applyFont="1" applyFill="1" applyBorder="1" applyAlignment="1">
      <alignment horizontal="center" vertical="center" wrapText="1"/>
    </xf>
    <xf numFmtId="0" fontId="29" fillId="0" borderId="0" xfId="13" applyFont="1" applyAlignment="1">
      <alignment vertical="center" wrapText="1"/>
    </xf>
    <xf numFmtId="0" fontId="8" fillId="0" borderId="0" xfId="13" applyFont="1" applyAlignment="1">
      <alignment horizontal="right"/>
    </xf>
    <xf numFmtId="0" fontId="8" fillId="0" borderId="0" xfId="13" applyFont="1"/>
    <xf numFmtId="0" fontId="8" fillId="0" borderId="0" xfId="13" applyFont="1" applyAlignment="1">
      <alignment horizontal="center"/>
    </xf>
    <xf numFmtId="1" fontId="29" fillId="15" borderId="12" xfId="20" applyNumberFormat="1" applyFont="1" applyFill="1" applyBorder="1" applyAlignment="1">
      <alignment horizontal="center" vertical="top" wrapText="1"/>
    </xf>
    <xf numFmtId="1" fontId="41" fillId="0" borderId="0" xfId="13" quotePrefix="1" applyNumberFormat="1" applyFont="1" applyAlignment="1">
      <alignment horizontal="left" vertical="center"/>
    </xf>
    <xf numFmtId="0" fontId="8" fillId="0" borderId="0" xfId="13" applyFont="1" applyAlignment="1">
      <alignment horizontal="center" vertical="top"/>
    </xf>
    <xf numFmtId="0" fontId="48" fillId="0" borderId="0" xfId="13" applyFont="1" applyAlignment="1">
      <alignment horizontal="right" vertical="center"/>
    </xf>
    <xf numFmtId="0" fontId="49" fillId="0" borderId="0" xfId="1" applyFont="1" applyAlignment="1">
      <alignment horizontal="right" vertical="center"/>
    </xf>
    <xf numFmtId="0" fontId="50" fillId="0" borderId="0" xfId="1" applyFont="1" applyAlignment="1">
      <alignment horizontal="left" vertical="center"/>
    </xf>
    <xf numFmtId="0" fontId="8" fillId="0" borderId="0" xfId="13" applyFont="1" applyAlignment="1">
      <alignment horizontal="center" vertical="center"/>
    </xf>
    <xf numFmtId="0" fontId="8" fillId="0" borderId="0" xfId="13" applyFont="1" applyAlignment="1">
      <alignment horizontal="left" vertical="center"/>
    </xf>
    <xf numFmtId="0" fontId="8" fillId="4" borderId="0" xfId="12" applyFont="1" applyFill="1" applyAlignment="1">
      <alignment horizontal="right" vertical="top"/>
    </xf>
    <xf numFmtId="0" fontId="51" fillId="0" borderId="0" xfId="13" applyFont="1" applyAlignment="1">
      <alignment horizontal="center" vertical="top"/>
    </xf>
    <xf numFmtId="0" fontId="8" fillId="18" borderId="12" xfId="13" applyFont="1" applyFill="1" applyBorder="1"/>
    <xf numFmtId="0" fontId="8" fillId="4" borderId="12" xfId="13" applyFont="1" applyFill="1" applyBorder="1" applyAlignment="1">
      <alignment horizontal="left" wrapText="1" indent="1"/>
    </xf>
    <xf numFmtId="0" fontId="8" fillId="4" borderId="0" xfId="13" applyFont="1" applyFill="1" applyAlignment="1">
      <alignment horizontal="center" vertical="top"/>
    </xf>
    <xf numFmtId="0" fontId="51" fillId="4" borderId="0" xfId="13" applyFont="1" applyFill="1" applyAlignment="1">
      <alignment horizontal="center" vertical="top"/>
    </xf>
    <xf numFmtId="0" fontId="15" fillId="6" borderId="0" xfId="14" applyFont="1" applyFill="1" applyBorder="1">
      <alignment horizontal="left" vertical="center"/>
    </xf>
    <xf numFmtId="0" fontId="8" fillId="4" borderId="0" xfId="13" applyFont="1" applyFill="1" applyAlignment="1">
      <alignment horizontal="left" vertical="center"/>
    </xf>
    <xf numFmtId="1" fontId="8" fillId="0" borderId="0" xfId="13" applyNumberFormat="1" applyFont="1" applyAlignment="1">
      <alignment horizontal="right" vertical="center"/>
    </xf>
    <xf numFmtId="0" fontId="51" fillId="0" borderId="15" xfId="13" applyFont="1" applyBorder="1" applyAlignment="1">
      <alignment horizontal="center" vertical="top"/>
    </xf>
    <xf numFmtId="0" fontId="8" fillId="18" borderId="12" xfId="13" applyFont="1" applyFill="1" applyBorder="1" applyAlignment="1">
      <alignment vertical="top"/>
    </xf>
    <xf numFmtId="0" fontId="8" fillId="18" borderId="12" xfId="13" applyFont="1" applyFill="1" applyBorder="1" applyAlignment="1">
      <alignment vertical="top" wrapText="1"/>
    </xf>
    <xf numFmtId="0" fontId="2" fillId="0" borderId="12" xfId="13" applyFont="1" applyBorder="1" applyAlignment="1">
      <alignment horizontal="center" vertical="top" wrapText="1"/>
    </xf>
    <xf numFmtId="0" fontId="2" fillId="4" borderId="12" xfId="13" applyFont="1" applyFill="1" applyBorder="1" applyAlignment="1">
      <alignment horizontal="center" vertical="top" wrapText="1"/>
    </xf>
    <xf numFmtId="0" fontId="8" fillId="18" borderId="12" xfId="13" applyFont="1" applyFill="1" applyBorder="1" applyAlignment="1">
      <alignment wrapText="1"/>
    </xf>
    <xf numFmtId="0" fontId="48" fillId="4" borderId="21" xfId="12" applyFont="1" applyFill="1" applyBorder="1" applyAlignment="1">
      <alignment horizontal="right" vertical="center"/>
    </xf>
    <xf numFmtId="0" fontId="41" fillId="0" borderId="0" xfId="13" applyFont="1" applyAlignment="1">
      <alignment horizontal="center" vertical="center"/>
    </xf>
    <xf numFmtId="0" fontId="41" fillId="0" borderId="13" xfId="13" applyFont="1" applyBorder="1" applyAlignment="1">
      <alignment horizontal="left" vertical="center"/>
    </xf>
    <xf numFmtId="0" fontId="38" fillId="12" borderId="12" xfId="13" applyFont="1" applyFill="1" applyBorder="1"/>
    <xf numFmtId="0" fontId="38" fillId="12" borderId="12" xfId="13" applyFont="1" applyFill="1" applyBorder="1" applyAlignment="1">
      <alignment horizontal="left" indent="1"/>
    </xf>
    <xf numFmtId="0" fontId="38" fillId="12" borderId="12" xfId="13" applyFont="1" applyFill="1" applyBorder="1" applyAlignment="1">
      <alignment horizontal="center"/>
    </xf>
    <xf numFmtId="0" fontId="8" fillId="0" borderId="0" xfId="13" applyFont="1" applyAlignment="1">
      <alignment vertical="center"/>
    </xf>
    <xf numFmtId="0" fontId="8" fillId="0" borderId="9" xfId="12" applyFont="1" applyBorder="1" applyAlignment="1">
      <alignment horizontal="right" vertical="top"/>
    </xf>
    <xf numFmtId="0" fontId="8" fillId="0" borderId="0" xfId="13" applyFont="1" applyAlignment="1">
      <alignment horizontal="center" vertical="top" wrapText="1"/>
    </xf>
    <xf numFmtId="0" fontId="41" fillId="12" borderId="16" xfId="13" applyFont="1" applyFill="1" applyBorder="1" applyAlignment="1">
      <alignment horizontal="center" vertical="top"/>
    </xf>
    <xf numFmtId="0" fontId="38" fillId="13" borderId="12" xfId="13" applyFont="1" applyFill="1" applyBorder="1"/>
    <xf numFmtId="0" fontId="38" fillId="13" borderId="12" xfId="13" applyFont="1" applyFill="1" applyBorder="1" applyAlignment="1">
      <alignment horizontal="center" vertical="center"/>
    </xf>
    <xf numFmtId="0" fontId="8" fillId="0" borderId="0" xfId="13" applyFont="1" applyAlignment="1">
      <alignment wrapText="1"/>
    </xf>
    <xf numFmtId="0" fontId="38" fillId="14" borderId="12" xfId="13" applyFont="1" applyFill="1" applyBorder="1" applyAlignment="1">
      <alignment horizontal="left" indent="1"/>
    </xf>
    <xf numFmtId="0" fontId="38" fillId="14" borderId="12" xfId="13" applyFont="1" applyFill="1" applyBorder="1" applyAlignment="1">
      <alignment horizontal="center"/>
    </xf>
    <xf numFmtId="0" fontId="8" fillId="0" borderId="12" xfId="16" applyFont="1" applyFill="1" applyBorder="1" applyAlignment="1">
      <alignment horizontal="left" vertical="top" wrapText="1" indent="4"/>
    </xf>
    <xf numFmtId="0" fontId="40" fillId="15" borderId="12" xfId="13" applyFont="1" applyFill="1" applyBorder="1" applyAlignment="1">
      <alignment horizontal="left" indent="2"/>
    </xf>
    <xf numFmtId="0" fontId="8" fillId="21" borderId="12" xfId="16" applyFont="1" applyFill="1" applyBorder="1" applyAlignment="1">
      <alignment horizontal="left" vertical="top" wrapText="1" indent="1"/>
    </xf>
    <xf numFmtId="0" fontId="40" fillId="15" borderId="12" xfId="13" applyFont="1" applyFill="1" applyBorder="1" applyAlignment="1">
      <alignment horizontal="center"/>
    </xf>
    <xf numFmtId="0" fontId="2" fillId="15" borderId="12" xfId="13" applyFont="1" applyFill="1" applyBorder="1" applyAlignment="1">
      <alignment horizontal="left" indent="1"/>
    </xf>
    <xf numFmtId="0" fontId="48" fillId="10" borderId="12" xfId="17" applyFont="1" applyFill="1" applyBorder="1" applyAlignment="1">
      <alignment horizontal="left" vertical="top" wrapText="1" indent="3"/>
    </xf>
    <xf numFmtId="0" fontId="48" fillId="10" borderId="12" xfId="17" applyFont="1" applyFill="1" applyBorder="1">
      <alignment horizontal="left" vertical="top" wrapText="1" indent="1"/>
    </xf>
    <xf numFmtId="0" fontId="48" fillId="10" borderId="12" xfId="17" applyFont="1" applyFill="1" applyBorder="1" applyAlignment="1">
      <alignment horizontal="center" vertical="top" wrapText="1"/>
    </xf>
    <xf numFmtId="0" fontId="52" fillId="0" borderId="0" xfId="4" applyFont="1" applyAlignment="1">
      <alignment wrapText="1"/>
    </xf>
    <xf numFmtId="0" fontId="8" fillId="0" borderId="12" xfId="16" applyFont="1" applyFill="1" applyBorder="1" applyAlignment="1">
      <alignment horizontal="left" vertical="top" wrapText="1" indent="1"/>
    </xf>
    <xf numFmtId="0" fontId="8" fillId="0" borderId="12" xfId="16" applyFont="1" applyFill="1" applyBorder="1" applyAlignment="1">
      <alignment horizontal="center" vertical="top" wrapText="1"/>
    </xf>
    <xf numFmtId="0" fontId="8" fillId="22" borderId="12" xfId="17" applyFont="1" applyFill="1" applyBorder="1">
      <alignment horizontal="left" vertical="top" wrapText="1" indent="1"/>
    </xf>
    <xf numFmtId="0" fontId="2" fillId="0" borderId="12" xfId="16" applyFont="1" applyFill="1" applyBorder="1" applyAlignment="1">
      <alignment horizontal="center" vertical="top" wrapText="1"/>
    </xf>
    <xf numFmtId="0" fontId="40" fillId="10" borderId="12" xfId="17" applyFont="1" applyFill="1" applyBorder="1" applyAlignment="1">
      <alignment horizontal="center" vertical="top" wrapText="1"/>
    </xf>
    <xf numFmtId="0" fontId="39" fillId="0" borderId="12" xfId="16" applyFont="1" applyFill="1" applyBorder="1" applyAlignment="1">
      <alignment horizontal="left" vertical="top" wrapText="1" indent="1"/>
    </xf>
    <xf numFmtId="0" fontId="8" fillId="14" borderId="12" xfId="16" applyFont="1" applyFill="1" applyBorder="1" applyAlignment="1">
      <alignment horizontal="left" vertical="top" wrapText="1" indent="1"/>
    </xf>
    <xf numFmtId="0" fontId="40" fillId="14" borderId="12" xfId="13" applyFont="1" applyFill="1" applyBorder="1" applyAlignment="1">
      <alignment horizontal="center"/>
    </xf>
    <xf numFmtId="0" fontId="53" fillId="0" borderId="0" xfId="4" applyFont="1" applyAlignment="1">
      <alignment wrapText="1"/>
    </xf>
    <xf numFmtId="0" fontId="40" fillId="15" borderId="12" xfId="13" applyFont="1" applyFill="1" applyBorder="1" applyAlignment="1">
      <alignment horizontal="left" indent="1"/>
    </xf>
    <xf numFmtId="0" fontId="8" fillId="10" borderId="12" xfId="17" applyFont="1" applyFill="1" applyBorder="1" applyAlignment="1">
      <alignment horizontal="left" vertical="top" wrapText="1" indent="3"/>
    </xf>
    <xf numFmtId="0" fontId="8" fillId="10" borderId="12" xfId="17" applyFont="1" applyFill="1" applyBorder="1">
      <alignment horizontal="left" vertical="top" wrapText="1" indent="1"/>
    </xf>
    <xf numFmtId="0" fontId="8" fillId="10" borderId="12" xfId="17" applyFont="1" applyFill="1" applyBorder="1" applyAlignment="1">
      <alignment horizontal="center" vertical="top" wrapText="1"/>
    </xf>
    <xf numFmtId="3" fontId="8" fillId="0" borderId="12" xfId="16" applyNumberFormat="1" applyFont="1" applyFill="1" applyBorder="1" applyAlignment="1">
      <alignment horizontal="center" vertical="top" wrapText="1"/>
    </xf>
    <xf numFmtId="0" fontId="48" fillId="0" borderId="0" xfId="13" applyFont="1" applyAlignment="1">
      <alignment wrapText="1"/>
    </xf>
    <xf numFmtId="0" fontId="8" fillId="10" borderId="12" xfId="17" applyFont="1" applyFill="1" applyBorder="1" applyAlignment="1">
      <alignment horizontal="left" vertical="center" wrapText="1" indent="3"/>
    </xf>
    <xf numFmtId="0" fontId="8" fillId="11" borderId="12" xfId="21" applyFont="1" applyFill="1" applyBorder="1" applyAlignment="1">
      <alignment horizontal="left" vertical="center" wrapText="1" indent="1"/>
    </xf>
    <xf numFmtId="0" fontId="2" fillId="11" borderId="12" xfId="21" applyFont="1" applyFill="1" applyBorder="1" applyAlignment="1">
      <alignment horizontal="center" vertical="center" wrapText="1"/>
    </xf>
    <xf numFmtId="0" fontId="48" fillId="0" borderId="0" xfId="4" applyFont="1" applyAlignment="1">
      <alignment wrapText="1"/>
    </xf>
    <xf numFmtId="0" fontId="8" fillId="11" borderId="12" xfId="21" applyFont="1" applyFill="1" applyBorder="1" applyAlignment="1">
      <alignment horizontal="center" vertical="center" wrapText="1"/>
    </xf>
    <xf numFmtId="0" fontId="2" fillId="10" borderId="12" xfId="17" applyFont="1" applyFill="1" applyBorder="1">
      <alignment horizontal="left" vertical="top" wrapText="1" indent="1"/>
    </xf>
    <xf numFmtId="0" fontId="8" fillId="0" borderId="12" xfId="17" applyFont="1" applyFill="1" applyBorder="1" applyAlignment="1">
      <alignment horizontal="left" vertical="top" wrapText="1" indent="4"/>
    </xf>
    <xf numFmtId="0" fontId="8" fillId="0" borderId="12" xfId="17" applyFont="1" applyFill="1" applyBorder="1">
      <alignment horizontal="left" vertical="top" wrapText="1" indent="1"/>
    </xf>
    <xf numFmtId="0" fontId="8" fillId="0" borderId="12" xfId="17" applyFont="1" applyFill="1" applyBorder="1" applyAlignment="1">
      <alignment horizontal="center" vertical="top" wrapText="1"/>
    </xf>
    <xf numFmtId="0" fontId="8" fillId="0" borderId="12" xfId="21" applyFont="1" applyBorder="1" applyAlignment="1">
      <alignment horizontal="center" vertical="center" wrapText="1"/>
    </xf>
    <xf numFmtId="0" fontId="8" fillId="0" borderId="0" xfId="4" applyFont="1" applyAlignment="1">
      <alignment wrapText="1"/>
    </xf>
    <xf numFmtId="0" fontId="38" fillId="13" borderId="12" xfId="13" applyFont="1" applyFill="1" applyBorder="1" applyAlignment="1">
      <alignment horizontal="center"/>
    </xf>
    <xf numFmtId="0" fontId="38" fillId="14" borderId="12" xfId="13" applyFont="1" applyFill="1" applyBorder="1" applyAlignment="1">
      <alignment horizontal="center" vertical="top"/>
    </xf>
    <xf numFmtId="0" fontId="2" fillId="15" borderId="12" xfId="13" applyFont="1" applyFill="1" applyBorder="1" applyAlignment="1">
      <alignment horizontal="left" vertical="top" indent="2"/>
    </xf>
    <xf numFmtId="0" fontId="2" fillId="15" borderId="12" xfId="13" applyFont="1" applyFill="1" applyBorder="1" applyAlignment="1">
      <alignment horizontal="left" vertical="top" indent="1"/>
    </xf>
    <xf numFmtId="0" fontId="2" fillId="15" borderId="12" xfId="13" applyFont="1" applyFill="1" applyBorder="1" applyAlignment="1">
      <alignment horizontal="center" vertical="center"/>
    </xf>
    <xf numFmtId="1" fontId="8" fillId="15" borderId="12" xfId="20" applyNumberFormat="1" applyFont="1" applyFill="1" applyBorder="1" applyAlignment="1">
      <alignment horizontal="center" vertical="top" wrapText="1"/>
    </xf>
    <xf numFmtId="0" fontId="8" fillId="0" borderId="0" xfId="13" applyFont="1" applyAlignment="1">
      <alignment vertical="top" wrapText="1"/>
    </xf>
    <xf numFmtId="0" fontId="2" fillId="15" borderId="12" xfId="13" applyFont="1" applyFill="1" applyBorder="1" applyAlignment="1">
      <alignment horizontal="center" vertical="center" wrapText="1"/>
    </xf>
    <xf numFmtId="0" fontId="8" fillId="0" borderId="0" xfId="13" applyFont="1" applyAlignment="1">
      <alignment vertical="center" wrapText="1"/>
    </xf>
    <xf numFmtId="0" fontId="29" fillId="4" borderId="12" xfId="13" applyFont="1" applyFill="1" applyBorder="1" applyAlignment="1">
      <alignment horizontal="left" vertical="top" wrapText="1" indent="1"/>
    </xf>
    <xf numFmtId="0" fontId="29" fillId="4" borderId="12" xfId="13" applyFont="1" applyFill="1" applyBorder="1" applyAlignment="1">
      <alignment horizontal="center" wrapText="1"/>
    </xf>
    <xf numFmtId="0" fontId="26" fillId="0" borderId="12" xfId="16" applyFont="1" applyFill="1" applyBorder="1" applyAlignment="1">
      <alignment horizontal="left" vertical="top" wrapText="1" indent="4"/>
    </xf>
    <xf numFmtId="0" fontId="26" fillId="0" borderId="12" xfId="16" applyFont="1" applyFill="1" applyBorder="1" applyAlignment="1">
      <alignment horizontal="left" vertical="top" wrapText="1" indent="1"/>
    </xf>
    <xf numFmtId="0" fontId="26" fillId="15" borderId="12" xfId="13" applyFont="1" applyFill="1" applyBorder="1" applyAlignment="1">
      <alignment horizontal="left" vertical="top" wrapText="1" indent="1"/>
    </xf>
    <xf numFmtId="0" fontId="29" fillId="0" borderId="0" xfId="12" applyFont="1" applyAlignment="1">
      <alignment wrapText="1"/>
    </xf>
    <xf numFmtId="0" fontId="26" fillId="15" borderId="12" xfId="13" applyFont="1" applyFill="1" applyBorder="1" applyAlignment="1">
      <alignment horizontal="left" indent="2"/>
    </xf>
    <xf numFmtId="0" fontId="26" fillId="15" borderId="12" xfId="13" applyFont="1" applyFill="1" applyBorder="1" applyAlignment="1">
      <alignment horizontal="center"/>
    </xf>
    <xf numFmtId="10" fontId="29" fillId="10" borderId="12" xfId="17" applyNumberFormat="1" applyFont="1" applyFill="1" applyBorder="1" applyAlignment="1">
      <alignment horizontal="center" vertical="top" wrapText="1"/>
    </xf>
    <xf numFmtId="1" fontId="35" fillId="0" borderId="0" xfId="13" quotePrefix="1" applyNumberFormat="1" applyFont="1" applyAlignment="1">
      <alignment vertical="center"/>
    </xf>
    <xf numFmtId="0" fontId="29" fillId="4" borderId="0" xfId="12" applyFont="1" applyFill="1" applyAlignment="1">
      <alignment vertical="top"/>
    </xf>
    <xf numFmtId="0" fontId="29" fillId="0" borderId="12" xfId="13" applyFont="1" applyBorder="1" applyAlignment="1">
      <alignment horizontal="left" wrapText="1" indent="1"/>
    </xf>
    <xf numFmtId="1" fontId="29" fillId="0" borderId="0" xfId="13" applyNumberFormat="1" applyFont="1" applyAlignment="1">
      <alignment vertical="center"/>
    </xf>
    <xf numFmtId="0" fontId="29" fillId="0" borderId="12" xfId="13" applyFont="1" applyBorder="1" applyAlignment="1">
      <alignment horizontal="center"/>
    </xf>
    <xf numFmtId="0" fontId="28" fillId="4" borderId="21" xfId="12" applyFont="1" applyFill="1" applyBorder="1" applyAlignment="1">
      <alignment vertical="center"/>
    </xf>
    <xf numFmtId="0" fontId="29" fillId="0" borderId="9" xfId="12" applyFont="1" applyBorder="1" applyAlignment="1">
      <alignment vertical="top"/>
    </xf>
    <xf numFmtId="0" fontId="26" fillId="10" borderId="12" xfId="17" applyFont="1" applyFill="1" applyBorder="1" applyAlignment="1">
      <alignment horizontal="left" vertical="top" wrapText="1" indent="3"/>
    </xf>
    <xf numFmtId="0" fontId="26" fillId="10" borderId="12" xfId="17" applyFont="1" applyFill="1" applyBorder="1" applyAlignment="1">
      <alignment horizontal="center" vertical="top" wrapText="1"/>
    </xf>
    <xf numFmtId="1" fontId="26" fillId="11" borderId="12" xfId="20" applyNumberFormat="1" applyFont="1" applyFill="1" applyBorder="1" applyAlignment="1">
      <alignment horizontal="center" vertical="top" wrapText="1"/>
    </xf>
    <xf numFmtId="0" fontId="28" fillId="14" borderId="12" xfId="13" applyFont="1" applyFill="1" applyBorder="1" applyAlignment="1">
      <alignment horizontal="left" indent="1"/>
    </xf>
    <xf numFmtId="0" fontId="28" fillId="14" borderId="12" xfId="13" applyFont="1" applyFill="1" applyBorder="1" applyAlignment="1">
      <alignment horizontal="center"/>
    </xf>
    <xf numFmtId="0" fontId="28" fillId="15" borderId="12" xfId="13" applyFont="1" applyFill="1" applyBorder="1" applyAlignment="1">
      <alignment horizontal="left" indent="2"/>
    </xf>
    <xf numFmtId="0" fontId="28" fillId="15" borderId="12" xfId="13" applyFont="1" applyFill="1" applyBorder="1" applyAlignment="1">
      <alignment horizontal="left" indent="1"/>
    </xf>
    <xf numFmtId="0" fontId="28" fillId="15" borderId="12" xfId="13" applyFont="1" applyFill="1" applyBorder="1" applyAlignment="1">
      <alignment horizontal="center"/>
    </xf>
    <xf numFmtId="0" fontId="54" fillId="20" borderId="22" xfId="0" applyFont="1" applyFill="1" applyBorder="1" applyAlignment="1">
      <alignment horizontal="left" indent="2"/>
    </xf>
    <xf numFmtId="0" fontId="29" fillId="0" borderId="12" xfId="17" applyFont="1" applyFill="1" applyBorder="1" applyAlignment="1">
      <alignment horizontal="left" vertical="top" wrapText="1" indent="3"/>
    </xf>
    <xf numFmtId="0" fontId="29" fillId="22" borderId="12" xfId="17" applyFont="1" applyFill="1" applyBorder="1" applyAlignment="1">
      <alignment horizontal="center" vertical="top" wrapText="1"/>
    </xf>
    <xf numFmtId="0" fontId="29" fillId="12" borderId="16" xfId="13" applyFont="1" applyFill="1" applyBorder="1" applyAlignment="1">
      <alignment horizontal="center" vertical="top"/>
    </xf>
    <xf numFmtId="0" fontId="28" fillId="19" borderId="22" xfId="0" applyFont="1" applyFill="1" applyBorder="1" applyAlignment="1">
      <alignment horizontal="left" vertical="top" wrapText="1" indent="3"/>
    </xf>
    <xf numFmtId="0" fontId="29" fillId="19" borderId="22" xfId="0" applyFont="1" applyFill="1" applyBorder="1" applyAlignment="1">
      <alignment horizontal="left" vertical="top" wrapText="1" indent="1"/>
    </xf>
    <xf numFmtId="0" fontId="29" fillId="0" borderId="22" xfId="0" applyFont="1" applyBorder="1" applyAlignment="1">
      <alignment horizontal="left" vertical="top" wrapText="1" indent="4"/>
    </xf>
    <xf numFmtId="0" fontId="29" fillId="0" borderId="22" xfId="0" applyFont="1" applyBorder="1" applyAlignment="1">
      <alignment horizontal="left" vertical="top" wrapText="1" indent="1"/>
    </xf>
    <xf numFmtId="0" fontId="44" fillId="0" borderId="22" xfId="0" applyFont="1" applyBorder="1" applyAlignment="1">
      <alignment horizontal="left" vertical="top" wrapText="1" indent="1"/>
    </xf>
    <xf numFmtId="0" fontId="29" fillId="0" borderId="0" xfId="12" applyFont="1" applyAlignment="1">
      <alignment horizontal="left" vertical="center"/>
    </xf>
    <xf numFmtId="0" fontId="29" fillId="0" borderId="0" xfId="12" applyFont="1" applyAlignment="1">
      <alignment horizontal="center" vertical="center"/>
    </xf>
    <xf numFmtId="0" fontId="42" fillId="0" borderId="0" xfId="1" applyFont="1" applyAlignment="1">
      <alignment horizontal="left" vertical="center"/>
    </xf>
    <xf numFmtId="0" fontId="29" fillId="4" borderId="0" xfId="12" applyFont="1" applyFill="1" applyAlignment="1">
      <alignment horizontal="left" vertical="center"/>
    </xf>
    <xf numFmtId="0" fontId="29" fillId="4" borderId="0" xfId="12" applyFont="1" applyFill="1" applyAlignment="1">
      <alignment horizontal="center" vertical="center"/>
    </xf>
    <xf numFmtId="0" fontId="29" fillId="0" borderId="0" xfId="12" applyFont="1" applyAlignment="1">
      <alignment vertical="center" wrapText="1"/>
    </xf>
    <xf numFmtId="0" fontId="29" fillId="0" borderId="0" xfId="12" applyFont="1" applyAlignment="1">
      <alignment horizontal="center" vertical="center" wrapText="1"/>
    </xf>
    <xf numFmtId="0" fontId="30" fillId="0" borderId="13" xfId="13" applyFont="1" applyBorder="1" applyAlignment="1">
      <alignment horizontal="left" vertical="center"/>
    </xf>
    <xf numFmtId="0" fontId="34" fillId="12" borderId="12" xfId="13" applyFont="1" applyFill="1" applyBorder="1" applyAlignment="1">
      <alignment wrapText="1"/>
    </xf>
    <xf numFmtId="0" fontId="34" fillId="12" borderId="12" xfId="13" applyFont="1" applyFill="1" applyBorder="1" applyAlignment="1">
      <alignment horizontal="left" wrapText="1"/>
    </xf>
    <xf numFmtId="0" fontId="34" fillId="12" borderId="12" xfId="13" applyFont="1" applyFill="1" applyBorder="1" applyAlignment="1">
      <alignment horizontal="center" wrapText="1"/>
    </xf>
    <xf numFmtId="0" fontId="29" fillId="0" borderId="7" xfId="12" applyFont="1" applyBorder="1" applyAlignment="1">
      <alignment horizontal="center" vertical="center"/>
    </xf>
    <xf numFmtId="0" fontId="35" fillId="12" borderId="12" xfId="13" applyFont="1" applyFill="1" applyBorder="1" applyAlignment="1">
      <alignment horizontal="center" vertical="top"/>
    </xf>
    <xf numFmtId="0" fontId="29" fillId="0" borderId="0" xfId="12" applyFont="1" applyAlignment="1">
      <alignment horizontal="center" vertical="top" wrapText="1"/>
    </xf>
    <xf numFmtId="0" fontId="29" fillId="0" borderId="0" xfId="12" applyFont="1" applyAlignment="1">
      <alignment vertical="top" wrapText="1"/>
    </xf>
    <xf numFmtId="0" fontId="29" fillId="0" borderId="0" xfId="12" applyFont="1" applyAlignment="1">
      <alignment horizontal="left" vertical="center" wrapText="1"/>
    </xf>
    <xf numFmtId="0" fontId="29" fillId="0" borderId="0" xfId="12" applyFont="1" applyAlignment="1">
      <alignment horizontal="left" vertical="top" wrapText="1"/>
    </xf>
    <xf numFmtId="0" fontId="29" fillId="0" borderId="0" xfId="17" applyFont="1" applyFill="1" applyBorder="1" applyAlignment="1">
      <alignment horizontal="center" vertical="center" wrapText="1"/>
    </xf>
    <xf numFmtId="0" fontId="34" fillId="14" borderId="12" xfId="13" applyFont="1" applyFill="1" applyBorder="1" applyAlignment="1">
      <alignment horizontal="center" vertical="center"/>
    </xf>
    <xf numFmtId="0" fontId="32" fillId="15" borderId="12" xfId="13" applyFont="1" applyFill="1" applyBorder="1" applyAlignment="1">
      <alignment horizontal="left" wrapText="1"/>
    </xf>
    <xf numFmtId="0" fontId="32" fillId="15" borderId="12" xfId="13" applyFont="1" applyFill="1" applyBorder="1" applyAlignment="1">
      <alignment horizontal="center" vertical="center"/>
    </xf>
    <xf numFmtId="0" fontId="32" fillId="15" borderId="12" xfId="13" applyFont="1" applyFill="1" applyBorder="1" applyAlignment="1">
      <alignment horizontal="left" wrapText="1" indent="1"/>
    </xf>
    <xf numFmtId="0" fontId="28" fillId="23" borderId="12" xfId="17" applyFont="1" applyFill="1" applyBorder="1" applyAlignment="1">
      <alignment horizontal="left" vertical="top" wrapText="1" indent="3"/>
    </xf>
    <xf numFmtId="0" fontId="29" fillId="23" borderId="12" xfId="17" applyFont="1" applyFill="1" applyBorder="1">
      <alignment horizontal="left" vertical="top" wrapText="1" indent="1"/>
    </xf>
    <xf numFmtId="0" fontId="29" fillId="23" borderId="12" xfId="17" applyFont="1" applyFill="1" applyBorder="1" applyAlignment="1">
      <alignment horizontal="center" vertical="center" wrapText="1"/>
    </xf>
    <xf numFmtId="0" fontId="29" fillId="10" borderId="12" xfId="17" applyFont="1" applyFill="1" applyBorder="1" applyAlignment="1">
      <alignment horizontal="left" vertical="top" wrapText="1"/>
    </xf>
    <xf numFmtId="0" fontId="29" fillId="10" borderId="12" xfId="17" applyFont="1" applyFill="1" applyBorder="1" applyAlignment="1">
      <alignment horizontal="center" vertical="center" wrapText="1"/>
    </xf>
    <xf numFmtId="0" fontId="28" fillId="0" borderId="0" xfId="12" applyFont="1" applyAlignment="1">
      <alignment horizontal="center" vertical="center"/>
    </xf>
    <xf numFmtId="0" fontId="28" fillId="0" borderId="0" xfId="12" applyFont="1" applyAlignment="1">
      <alignment horizontal="center" vertical="center" wrapText="1"/>
    </xf>
    <xf numFmtId="0" fontId="34" fillId="12" borderId="12" xfId="13" applyFont="1" applyFill="1" applyBorder="1" applyAlignment="1">
      <alignment horizontal="center" vertical="top"/>
    </xf>
    <xf numFmtId="0" fontId="28" fillId="10" borderId="12" xfId="17" applyFont="1" applyFill="1" applyBorder="1" applyAlignment="1">
      <alignment horizontal="left" vertical="top" wrapText="1"/>
    </xf>
    <xf numFmtId="0" fontId="28" fillId="0" borderId="0" xfId="12" applyFont="1" applyAlignment="1">
      <alignment vertical="top" wrapText="1"/>
    </xf>
    <xf numFmtId="0" fontId="28" fillId="23" borderId="12" xfId="17" applyFont="1" applyFill="1" applyBorder="1">
      <alignment horizontal="left" vertical="top" wrapText="1" indent="1"/>
    </xf>
    <xf numFmtId="0" fontId="28" fillId="23" borderId="12" xfId="17" applyFont="1" applyFill="1" applyBorder="1" applyAlignment="1">
      <alignment horizontal="center" vertical="center" wrapText="1"/>
    </xf>
    <xf numFmtId="0" fontId="29" fillId="10" borderId="12" xfId="17" applyFont="1" applyFill="1" applyBorder="1" applyAlignment="1">
      <alignment horizontal="left" vertical="top" wrapText="1" indent="4"/>
    </xf>
    <xf numFmtId="0" fontId="46" fillId="10" borderId="12" xfId="17" applyFont="1" applyFill="1" applyBorder="1">
      <alignment horizontal="left" vertical="top" wrapText="1" indent="1"/>
    </xf>
    <xf numFmtId="0" fontId="29" fillId="4" borderId="12" xfId="13" applyFont="1" applyFill="1" applyBorder="1" applyAlignment="1">
      <alignment horizontal="left" vertical="top" wrapText="1"/>
    </xf>
    <xf numFmtId="0" fontId="29" fillId="0" borderId="0" xfId="13" applyFont="1" applyAlignment="1">
      <alignment horizontal="left" vertical="top"/>
    </xf>
    <xf numFmtId="0" fontId="44" fillId="6" borderId="0" xfId="14" applyFont="1" applyFill="1" applyBorder="1" applyAlignment="1">
      <alignment horizontal="left" vertical="top"/>
    </xf>
    <xf numFmtId="0" fontId="29" fillId="4" borderId="0" xfId="13" applyFont="1" applyFill="1" applyAlignment="1">
      <alignment horizontal="left" vertical="top"/>
    </xf>
    <xf numFmtId="0" fontId="29" fillId="4" borderId="12" xfId="13" applyFont="1" applyFill="1" applyBorder="1" applyAlignment="1">
      <alignment horizontal="center" vertical="top" wrapText="1"/>
    </xf>
    <xf numFmtId="0" fontId="32" fillId="13" borderId="12" xfId="13" applyFont="1" applyFill="1" applyBorder="1" applyAlignment="1">
      <alignment horizontal="center" vertical="center"/>
    </xf>
    <xf numFmtId="0" fontId="46" fillId="11" borderId="12" xfId="21" applyFont="1" applyFill="1" applyBorder="1" applyAlignment="1">
      <alignment horizontal="left" vertical="center" wrapText="1" indent="1"/>
    </xf>
    <xf numFmtId="0" fontId="44" fillId="10" borderId="12" xfId="17" applyFont="1" applyFill="1" applyBorder="1" applyAlignment="1">
      <alignment horizontal="center" vertical="top" wrapText="1"/>
    </xf>
    <xf numFmtId="0" fontId="32" fillId="13" borderId="12" xfId="13" applyFont="1" applyFill="1" applyBorder="1" applyAlignment="1">
      <alignment horizontal="center"/>
    </xf>
    <xf numFmtId="0" fontId="34" fillId="14" borderId="12" xfId="13" applyFont="1" applyFill="1" applyBorder="1" applyAlignment="1">
      <alignment horizontal="left" vertical="top" indent="1"/>
    </xf>
    <xf numFmtId="1" fontId="26" fillId="15" borderId="12" xfId="20" applyNumberFormat="1" applyFont="1" applyFill="1" applyBorder="1" applyAlignment="1">
      <alignment horizontal="center" vertical="top" wrapText="1"/>
    </xf>
    <xf numFmtId="49" fontId="29" fillId="4" borderId="0" xfId="12" applyNumberFormat="1" applyFont="1" applyFill="1" applyAlignment="1">
      <alignment horizontal="left" vertical="top" wrapText="1"/>
    </xf>
    <xf numFmtId="49" fontId="28" fillId="4" borderId="0" xfId="12" applyNumberFormat="1" applyFont="1" applyFill="1" applyAlignment="1">
      <alignment horizontal="left"/>
    </xf>
  </cellXfs>
  <cellStyles count="34">
    <cellStyle name="Comma 2" xfId="3"/>
    <cellStyle name="Comma 2 2" xfId="6"/>
    <cellStyle name="Comma 2 2 2" xfId="30"/>
    <cellStyle name="Heading0" xfId="14"/>
    <cellStyle name="Heading1" xfId="15"/>
    <cellStyle name="Heading1 2 2" xfId="18"/>
    <cellStyle name="Heading2 2 2" xfId="19"/>
    <cellStyle name="Heading3 2 2" xfId="16"/>
    <cellStyle name="Heading4 2 2 2" xfId="17"/>
    <cellStyle name="Hyperlink 2" xfId="24"/>
    <cellStyle name="Link" xfId="1" builtinId="8"/>
    <cellStyle name="Normal 11 2 5" xfId="2"/>
    <cellStyle name="Normal 11 5 2" xfId="10"/>
    <cellStyle name="Normal 12 2" xfId="12"/>
    <cellStyle name="Normal 13" xfId="4"/>
    <cellStyle name="Normal 2" xfId="25"/>
    <cellStyle name="Normal 2 2 2" xfId="31"/>
    <cellStyle name="Normal 2 3 2" xfId="21"/>
    <cellStyle name="Normal 2 5" xfId="11"/>
    <cellStyle name="Normal 2 5 2" xfId="28"/>
    <cellStyle name="Normal 3" xfId="27"/>
    <cellStyle name="Normal 3 2" xfId="33"/>
    <cellStyle name="Normal 47 2" xfId="9"/>
    <cellStyle name="Normal 8" xfId="29"/>
    <cellStyle name="Percent 2" xfId="26"/>
    <cellStyle name="Prozent 2" xfId="20"/>
    <cellStyle name="Standard" xfId="0" builtinId="0"/>
    <cellStyle name="Standard 10" xfId="13"/>
    <cellStyle name="Standard 2" xfId="5"/>
    <cellStyle name="Standard 2 3 2 2" xfId="23"/>
    <cellStyle name="Standard 2 3 4 7" xfId="22"/>
    <cellStyle name="Standard 3" xfId="32"/>
    <cellStyle name="Standard 5 2" xfId="8"/>
    <cellStyle name="Standard 5 4" xfId="7"/>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FF9797"/>
      <color rgb="FFCCE9AD"/>
      <color rgb="FFCBD9ED"/>
      <color rgb="FF9E0000"/>
      <color rgb="FFECF1F8"/>
      <color rgb="FFDAE4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SG_11-22-16">
  <a:themeElements>
    <a:clrScheme name="ISG OneCatalog Standard">
      <a:dk1>
        <a:srgbClr val="000000"/>
      </a:dk1>
      <a:lt1>
        <a:srgbClr val="FFFFFF"/>
      </a:lt1>
      <a:dk2>
        <a:srgbClr val="29497B"/>
      </a:dk2>
      <a:lt2>
        <a:srgbClr val="75787B"/>
      </a:lt2>
      <a:accent1>
        <a:srgbClr val="81CEE4"/>
      </a:accent1>
      <a:accent2>
        <a:srgbClr val="03ABBA"/>
      </a:accent2>
      <a:accent3>
        <a:srgbClr val="29497B"/>
      </a:accent3>
      <a:accent4>
        <a:srgbClr val="9ACB3B"/>
      </a:accent4>
      <a:accent5>
        <a:srgbClr val="8B69CB"/>
      </a:accent5>
      <a:accent6>
        <a:srgbClr val="FF8A26"/>
      </a:accent6>
      <a:hlink>
        <a:srgbClr val="31859B"/>
      </a:hlink>
      <a:folHlink>
        <a:srgbClr val="4BACC6"/>
      </a:folHlink>
    </a:clrScheme>
    <a:fontScheme name="ISG Fonts Nov 2016">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SG_11-22-16" id="{5BDB374B-2690-41AF-AC2E-B6F1E3833FDA}" vid="{8C703701-582F-4F4E-8991-7C879A7BBB62}"/>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1"/>
  <sheetViews>
    <sheetView showGridLines="0" tabSelected="1" view="pageLayout" zoomScale="80" zoomScaleNormal="100" zoomScalePageLayoutView="80" workbookViewId="0">
      <selection activeCell="B10" sqref="B10"/>
    </sheetView>
  </sheetViews>
  <sheetFormatPr baseColWidth="10" defaultColWidth="11.44140625" defaultRowHeight="14.4" x14ac:dyDescent="0.3"/>
  <cols>
    <col min="1" max="1" width="38.109375" style="21" customWidth="1"/>
    <col min="2" max="2" width="36.6640625" style="21" customWidth="1"/>
    <col min="3" max="3" width="66.44140625" style="21" customWidth="1"/>
    <col min="4" max="4" width="15.109375" style="21" customWidth="1"/>
    <col min="5" max="5" width="11.44140625" style="21"/>
    <col min="6" max="6" width="35" style="21" customWidth="1"/>
    <col min="7" max="16384" width="11.44140625" style="21"/>
  </cols>
  <sheetData>
    <row r="3" spans="1:4" ht="3.45" customHeight="1" x14ac:dyDescent="0.3">
      <c r="A3" s="26"/>
      <c r="B3" s="26"/>
      <c r="C3" s="23"/>
      <c r="D3" s="24"/>
    </row>
    <row r="4" spans="1:4" ht="39.15" customHeight="1" x14ac:dyDescent="0.4">
      <c r="A4" s="28"/>
      <c r="B4" s="28"/>
      <c r="C4" s="22"/>
      <c r="D4" s="24"/>
    </row>
    <row r="5" spans="1:4" ht="24.6" x14ac:dyDescent="0.4">
      <c r="A5" s="28"/>
      <c r="B5" s="28"/>
      <c r="C5" s="22"/>
      <c r="D5" s="25"/>
    </row>
    <row r="6" spans="1:4" ht="24.6" x14ac:dyDescent="0.4">
      <c r="A6" s="28"/>
      <c r="B6" s="28"/>
      <c r="C6" s="22"/>
    </row>
    <row r="7" spans="1:4" ht="24.6" x14ac:dyDescent="0.4">
      <c r="A7" s="28"/>
      <c r="B7" s="28" t="s">
        <v>1565</v>
      </c>
      <c r="C7" s="22"/>
    </row>
    <row r="8" spans="1:4" ht="24.6" x14ac:dyDescent="0.4">
      <c r="A8" s="28"/>
      <c r="B8" s="28"/>
      <c r="C8" s="22"/>
    </row>
    <row r="9" spans="1:4" ht="24.6" x14ac:dyDescent="0.4">
      <c r="A9" s="28"/>
      <c r="B9" s="28" t="s">
        <v>1564</v>
      </c>
      <c r="C9" s="28"/>
    </row>
    <row r="10" spans="1:4" ht="24.6" x14ac:dyDescent="0.4">
      <c r="A10" s="28"/>
      <c r="B10" s="28"/>
      <c r="C10" s="28"/>
    </row>
    <row r="11" spans="1:4" ht="24.6" x14ac:dyDescent="0.4">
      <c r="A11" s="28"/>
      <c r="B11" s="28" t="s">
        <v>1511</v>
      </c>
      <c r="C11" s="22"/>
    </row>
    <row r="12" spans="1:4" ht="24.6" x14ac:dyDescent="0.4">
      <c r="A12" s="28"/>
      <c r="B12" s="28"/>
      <c r="C12" s="22"/>
    </row>
    <row r="13" spans="1:4" ht="24.6" x14ac:dyDescent="0.4">
      <c r="A13" s="28"/>
      <c r="B13" s="28" t="s">
        <v>1512</v>
      </c>
      <c r="C13" s="22"/>
    </row>
    <row r="14" spans="1:4" ht="24.6" x14ac:dyDescent="0.4">
      <c r="A14" s="28"/>
      <c r="B14" s="28"/>
      <c r="C14" s="22"/>
    </row>
    <row r="15" spans="1:4" ht="24.6" x14ac:dyDescent="0.4">
      <c r="A15" s="28"/>
      <c r="B15" s="28"/>
      <c r="C15" s="22"/>
    </row>
    <row r="16" spans="1:4" ht="24.6" x14ac:dyDescent="0.4">
      <c r="A16" s="28"/>
      <c r="B16" s="28"/>
      <c r="C16" s="22"/>
    </row>
    <row r="17" spans="1:4" ht="24.6" x14ac:dyDescent="0.4">
      <c r="A17" s="28"/>
      <c r="B17" s="28"/>
      <c r="C17" s="28"/>
    </row>
    <row r="18" spans="1:4" ht="24.6" x14ac:dyDescent="0.4">
      <c r="A18" s="28"/>
      <c r="B18" s="28"/>
      <c r="C18" s="28"/>
    </row>
    <row r="20" spans="1:4" x14ac:dyDescent="0.3">
      <c r="A20" s="27"/>
      <c r="B20" s="27"/>
      <c r="C20" s="27"/>
      <c r="D20" s="27"/>
    </row>
    <row r="21" spans="1:4" x14ac:dyDescent="0.3">
      <c r="A21" s="26"/>
      <c r="B21" s="26"/>
      <c r="C21" s="23"/>
      <c r="D21" s="24"/>
    </row>
  </sheetData>
  <sheetProtection algorithmName="SHA-512" hashValue="WPmlfMlBpmIEp79mwh3pgogY4bMbsVPl7aDwAyY0n8Cv7bQe2S+huWCD+Pr8CUXx/OYTe8Gw6ORwt/f5GRn33g==" saltValue="gP8nDf5c2qmqcaZviWoJsg==" spinCount="100000" sheet="1" objects="1" scenarios="1"/>
  <pageMargins left="0.52780000000000005" right="0.11811023622047245" top="0.55118110236220474" bottom="0.39370078740157483" header="0.15748031496062992" footer="0.15748031496062992"/>
  <pageSetup paperSize="9" scale="91" orientation="landscape"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L95"/>
  <sheetViews>
    <sheetView showGridLines="0" zoomScale="94" zoomScaleNormal="94" zoomScaleSheetLayoutView="32" zoomScalePageLayoutView="60" workbookViewId="0">
      <selection activeCell="E16" sqref="E16"/>
    </sheetView>
  </sheetViews>
  <sheetFormatPr baseColWidth="10" defaultColWidth="10.44140625" defaultRowHeight="13.8" x14ac:dyDescent="0.25"/>
  <cols>
    <col min="1" max="1" width="0.109375" style="86" customWidth="1"/>
    <col min="2" max="2" width="3.6640625" style="87" customWidth="1"/>
    <col min="3" max="3" width="3.44140625" style="88" customWidth="1"/>
    <col min="4" max="4" width="68.33203125" style="87" hidden="1" customWidth="1"/>
    <col min="5" max="5" width="62" style="87" customWidth="1"/>
    <col min="6" max="6" width="61.6640625" style="87" customWidth="1"/>
    <col min="7" max="12" width="19.6640625" style="88" customWidth="1"/>
    <col min="13" max="16384" width="10.44140625" style="87"/>
  </cols>
  <sheetData>
    <row r="1" spans="1:12" s="95" customFormat="1" x14ac:dyDescent="0.3">
      <c r="A1" s="89" t="s">
        <v>217</v>
      </c>
      <c r="B1" s="90" t="s">
        <v>53</v>
      </c>
      <c r="C1" s="90"/>
      <c r="D1" s="91"/>
      <c r="E1" s="92" t="s">
        <v>218</v>
      </c>
      <c r="F1" s="93"/>
      <c r="G1" s="94"/>
      <c r="H1" s="94"/>
      <c r="I1" s="94"/>
      <c r="J1" s="94"/>
      <c r="K1" s="94"/>
      <c r="L1" s="94"/>
    </row>
    <row r="2" spans="1:12" s="95" customFormat="1" x14ac:dyDescent="0.25">
      <c r="A2" s="96"/>
      <c r="B2" s="90"/>
      <c r="C2" s="97"/>
      <c r="D2" s="98" t="s">
        <v>219</v>
      </c>
      <c r="E2" s="98" t="s">
        <v>219</v>
      </c>
      <c r="F2" s="99" t="s">
        <v>675</v>
      </c>
      <c r="G2" s="94"/>
      <c r="H2" s="94"/>
      <c r="I2" s="94"/>
      <c r="J2" s="94"/>
      <c r="K2" s="94"/>
      <c r="L2" s="94"/>
    </row>
    <row r="3" spans="1:12" s="95" customFormat="1" x14ac:dyDescent="0.25">
      <c r="A3" s="96"/>
      <c r="B3" s="90"/>
      <c r="C3" s="97"/>
      <c r="D3" s="98" t="s">
        <v>220</v>
      </c>
      <c r="E3" s="98" t="s">
        <v>221</v>
      </c>
      <c r="F3" s="99" t="s">
        <v>189</v>
      </c>
      <c r="G3" s="94"/>
      <c r="H3" s="94"/>
      <c r="I3" s="94"/>
      <c r="J3" s="94"/>
      <c r="K3" s="94"/>
      <c r="L3" s="94"/>
    </row>
    <row r="4" spans="1:12" s="95" customFormat="1" x14ac:dyDescent="0.25">
      <c r="A4" s="96"/>
      <c r="B4" s="90"/>
      <c r="C4" s="97"/>
      <c r="D4" s="98" t="s">
        <v>222</v>
      </c>
      <c r="E4" s="98" t="s">
        <v>223</v>
      </c>
      <c r="F4" s="99" t="s">
        <v>676</v>
      </c>
      <c r="G4" s="94"/>
      <c r="H4" s="94"/>
      <c r="I4" s="94"/>
      <c r="J4" s="94"/>
      <c r="K4" s="94"/>
      <c r="L4" s="94"/>
    </row>
    <row r="5" spans="1:12" s="103" customFormat="1" x14ac:dyDescent="0.3">
      <c r="A5" s="96"/>
      <c r="B5" s="100"/>
      <c r="C5" s="101"/>
      <c r="D5" s="102"/>
      <c r="E5" s="102"/>
      <c r="F5" s="102"/>
      <c r="G5" s="94"/>
      <c r="H5" s="94"/>
      <c r="I5" s="94"/>
      <c r="J5" s="94"/>
      <c r="K5" s="94"/>
      <c r="L5" s="94"/>
    </row>
    <row r="6" spans="1:12" s="95" customFormat="1" x14ac:dyDescent="0.25">
      <c r="A6" s="104"/>
      <c r="B6" s="90"/>
      <c r="C6" s="109"/>
      <c r="D6" s="98" t="s">
        <v>228</v>
      </c>
      <c r="E6" s="106" t="s">
        <v>225</v>
      </c>
      <c r="F6" s="107"/>
      <c r="G6" s="108" t="s">
        <v>226</v>
      </c>
      <c r="H6" s="108" t="s">
        <v>226</v>
      </c>
      <c r="I6" s="108" t="s">
        <v>226</v>
      </c>
      <c r="J6" s="256" t="s">
        <v>227</v>
      </c>
      <c r="K6" s="256" t="s">
        <v>227</v>
      </c>
      <c r="L6" s="256" t="s">
        <v>227</v>
      </c>
    </row>
    <row r="7" spans="1:12" s="95" customFormat="1" ht="27.6" x14ac:dyDescent="0.25">
      <c r="A7" s="104"/>
      <c r="B7" s="90"/>
      <c r="C7" s="109"/>
      <c r="D7" s="98" t="s">
        <v>228</v>
      </c>
      <c r="E7" s="106" t="s">
        <v>229</v>
      </c>
      <c r="F7" s="107"/>
      <c r="G7" s="256" t="s">
        <v>677</v>
      </c>
      <c r="H7" s="256" t="s">
        <v>678</v>
      </c>
      <c r="I7" s="256" t="s">
        <v>679</v>
      </c>
      <c r="J7" s="256" t="s">
        <v>680</v>
      </c>
      <c r="K7" s="256" t="s">
        <v>681</v>
      </c>
      <c r="L7" s="256" t="s">
        <v>682</v>
      </c>
    </row>
    <row r="8" spans="1:12" s="95" customFormat="1" ht="41.4" x14ac:dyDescent="0.25">
      <c r="A8" s="96"/>
      <c r="B8" s="90"/>
      <c r="C8" s="109"/>
      <c r="D8" s="98" t="s">
        <v>232</v>
      </c>
      <c r="E8" s="106" t="s">
        <v>233</v>
      </c>
      <c r="F8" s="107" t="s">
        <v>190</v>
      </c>
      <c r="G8" s="111" t="s">
        <v>683</v>
      </c>
      <c r="H8" s="111" t="s">
        <v>684</v>
      </c>
      <c r="I8" s="111" t="s">
        <v>197</v>
      </c>
      <c r="J8" s="111" t="s">
        <v>683</v>
      </c>
      <c r="K8" s="111" t="s">
        <v>684</v>
      </c>
      <c r="L8" s="111" t="s">
        <v>197</v>
      </c>
    </row>
    <row r="9" spans="1:12" s="118" customFormat="1" x14ac:dyDescent="0.25">
      <c r="A9" s="112" t="s">
        <v>235</v>
      </c>
      <c r="B9" s="113" t="s">
        <v>236</v>
      </c>
      <c r="C9" s="114" t="s">
        <v>237</v>
      </c>
      <c r="D9" s="115" t="s">
        <v>238</v>
      </c>
      <c r="E9" s="115" t="s">
        <v>238</v>
      </c>
      <c r="F9" s="116" t="str">
        <f>IF(iOC_LANG_DE,"Anmerkung","Comment")</f>
        <v>Anmerkung</v>
      </c>
      <c r="G9" s="117" t="str">
        <f>IF(iOC_LANG_DE,"Variante ","Variant ")&amp;COLUMN()-COLUMN($F9)</f>
        <v>Variante 1</v>
      </c>
      <c r="H9" s="117" t="str">
        <f t="shared" ref="H9:L9" si="0">IF(iOC_LANG_DE,"Variante ","Variant ")&amp;COLUMN()-COLUMN($F9)</f>
        <v>Variante 2</v>
      </c>
      <c r="I9" s="117" t="str">
        <f t="shared" si="0"/>
        <v>Variante 3</v>
      </c>
      <c r="J9" s="117" t="str">
        <f>IF(iOC_LANG_DE,"Variante ","Variant ")&amp;COLUMN()-COLUMN($F9)</f>
        <v>Variante 4</v>
      </c>
      <c r="K9" s="117" t="str">
        <f t="shared" si="0"/>
        <v>Variante 5</v>
      </c>
      <c r="L9" s="117" t="str">
        <f t="shared" si="0"/>
        <v>Variante 6</v>
      </c>
    </row>
    <row r="10" spans="1:12" s="124" customFormat="1" x14ac:dyDescent="0.25">
      <c r="A10" s="119" t="s">
        <v>239</v>
      </c>
      <c r="B10" s="120"/>
      <c r="C10" s="121">
        <v>1</v>
      </c>
      <c r="D10" s="122" t="s">
        <v>240</v>
      </c>
      <c r="E10" s="122" t="s">
        <v>14</v>
      </c>
      <c r="F10" s="122"/>
      <c r="G10" s="123"/>
      <c r="H10" s="123"/>
      <c r="I10" s="123"/>
      <c r="J10" s="123"/>
      <c r="K10" s="123"/>
      <c r="L10" s="123"/>
    </row>
    <row r="11" spans="1:12" s="124" customFormat="1" x14ac:dyDescent="0.25">
      <c r="A11" s="119" t="s">
        <v>241</v>
      </c>
      <c r="B11" s="120"/>
      <c r="C11" s="121">
        <v>2</v>
      </c>
      <c r="D11" s="125" t="s">
        <v>242</v>
      </c>
      <c r="E11" s="125" t="s">
        <v>243</v>
      </c>
      <c r="F11" s="125"/>
      <c r="G11" s="126"/>
      <c r="H11" s="126"/>
      <c r="I11" s="126"/>
      <c r="J11" s="126"/>
      <c r="K11" s="126"/>
      <c r="L11" s="126"/>
    </row>
    <row r="12" spans="1:12" s="124" customFormat="1" x14ac:dyDescent="0.25">
      <c r="A12" s="119" t="s">
        <v>254</v>
      </c>
      <c r="B12" s="120"/>
      <c r="C12" s="121">
        <v>3</v>
      </c>
      <c r="D12" s="128" t="s">
        <v>255</v>
      </c>
      <c r="E12" s="128" t="s">
        <v>256</v>
      </c>
      <c r="F12" s="145"/>
      <c r="G12" s="130" t="s">
        <v>39</v>
      </c>
      <c r="H12" s="130" t="s">
        <v>39</v>
      </c>
      <c r="I12" s="130" t="s">
        <v>39</v>
      </c>
      <c r="J12" s="130" t="s">
        <v>39</v>
      </c>
      <c r="K12" s="130" t="s">
        <v>39</v>
      </c>
      <c r="L12" s="130" t="s">
        <v>39</v>
      </c>
    </row>
    <row r="13" spans="1:12" s="135" customFormat="1" x14ac:dyDescent="0.25">
      <c r="A13" s="119" t="s">
        <v>685</v>
      </c>
      <c r="B13" s="120"/>
      <c r="C13" s="121">
        <v>4</v>
      </c>
      <c r="D13" s="132" t="s">
        <v>466</v>
      </c>
      <c r="E13" s="132" t="s">
        <v>618</v>
      </c>
      <c r="F13" s="133"/>
      <c r="G13" s="134"/>
      <c r="H13" s="134"/>
      <c r="I13" s="134"/>
      <c r="J13" s="134"/>
      <c r="K13" s="134"/>
      <c r="L13" s="134"/>
    </row>
    <row r="14" spans="1:12" s="124" customFormat="1" x14ac:dyDescent="0.25">
      <c r="A14" s="119" t="s">
        <v>257</v>
      </c>
      <c r="B14" s="120"/>
      <c r="C14" s="121">
        <v>3</v>
      </c>
      <c r="D14" s="128" t="s">
        <v>258</v>
      </c>
      <c r="E14" s="128" t="s">
        <v>259</v>
      </c>
      <c r="F14" s="145"/>
      <c r="G14" s="130" t="s">
        <v>39</v>
      </c>
      <c r="H14" s="130" t="s">
        <v>39</v>
      </c>
      <c r="I14" s="130" t="s">
        <v>39</v>
      </c>
      <c r="J14" s="130" t="s">
        <v>39</v>
      </c>
      <c r="K14" s="130" t="s">
        <v>39</v>
      </c>
      <c r="L14" s="130" t="s">
        <v>39</v>
      </c>
    </row>
    <row r="15" spans="1:12" s="144" customFormat="1" x14ac:dyDescent="0.25">
      <c r="A15" s="119" t="s">
        <v>327</v>
      </c>
      <c r="B15" s="120"/>
      <c r="C15" s="121">
        <v>2</v>
      </c>
      <c r="D15" s="125" t="s">
        <v>328</v>
      </c>
      <c r="E15" s="125" t="s">
        <v>329</v>
      </c>
      <c r="F15" s="125"/>
      <c r="G15" s="126"/>
      <c r="H15" s="126"/>
      <c r="I15" s="126"/>
      <c r="J15" s="126"/>
      <c r="K15" s="126"/>
      <c r="L15" s="126"/>
    </row>
    <row r="16" spans="1:12" s="144" customFormat="1" x14ac:dyDescent="0.25">
      <c r="A16" s="119" t="s">
        <v>330</v>
      </c>
      <c r="B16" s="120"/>
      <c r="C16" s="121">
        <v>3</v>
      </c>
      <c r="D16" s="128" t="s">
        <v>261</v>
      </c>
      <c r="E16" s="128" t="s">
        <v>261</v>
      </c>
      <c r="F16" s="145"/>
      <c r="G16" s="130"/>
      <c r="H16" s="130"/>
      <c r="I16" s="130"/>
      <c r="J16" s="130"/>
      <c r="K16" s="130"/>
      <c r="L16" s="130"/>
    </row>
    <row r="17" spans="1:12" s="144" customFormat="1" ht="27.6" x14ac:dyDescent="0.25">
      <c r="A17" s="119"/>
      <c r="B17" s="120"/>
      <c r="C17" s="121">
        <v>4</v>
      </c>
      <c r="D17" s="146"/>
      <c r="E17" s="146" t="s">
        <v>686</v>
      </c>
      <c r="F17" s="147"/>
      <c r="G17" s="148">
        <v>1</v>
      </c>
      <c r="H17" s="148"/>
      <c r="I17" s="148"/>
      <c r="J17" s="148">
        <v>1</v>
      </c>
      <c r="K17" s="148"/>
      <c r="L17" s="148"/>
    </row>
    <row r="18" spans="1:12" s="144" customFormat="1" ht="27.6" x14ac:dyDescent="0.25">
      <c r="A18" s="119"/>
      <c r="B18" s="120"/>
      <c r="C18" s="121"/>
      <c r="D18" s="146"/>
      <c r="E18" s="146" t="s">
        <v>687</v>
      </c>
      <c r="F18" s="147"/>
      <c r="G18" s="148"/>
      <c r="H18" s="148">
        <v>1</v>
      </c>
      <c r="I18" s="148"/>
      <c r="J18" s="148"/>
      <c r="K18" s="148">
        <v>1</v>
      </c>
      <c r="L18" s="148"/>
    </row>
    <row r="19" spans="1:12" s="144" customFormat="1" x14ac:dyDescent="0.25">
      <c r="A19" s="119"/>
      <c r="B19" s="120"/>
      <c r="C19" s="121">
        <v>4</v>
      </c>
      <c r="D19" s="146"/>
      <c r="E19" s="146" t="s">
        <v>688</v>
      </c>
      <c r="F19" s="147"/>
      <c r="G19" s="148"/>
      <c r="H19" s="148"/>
      <c r="I19" s="148">
        <v>1</v>
      </c>
      <c r="J19" s="148"/>
      <c r="K19" s="148"/>
      <c r="L19" s="148">
        <v>1</v>
      </c>
    </row>
    <row r="20" spans="1:12" s="144" customFormat="1" x14ac:dyDescent="0.25">
      <c r="A20" s="119" t="s">
        <v>337</v>
      </c>
      <c r="B20" s="120"/>
      <c r="C20" s="121">
        <v>2</v>
      </c>
      <c r="D20" s="125" t="s">
        <v>338</v>
      </c>
      <c r="E20" s="125" t="s">
        <v>339</v>
      </c>
      <c r="F20" s="125"/>
      <c r="G20" s="126"/>
      <c r="H20" s="126"/>
      <c r="I20" s="126"/>
      <c r="J20" s="126"/>
      <c r="K20" s="126"/>
      <c r="L20" s="126"/>
    </row>
    <row r="21" spans="1:12" s="150" customFormat="1" x14ac:dyDescent="0.25">
      <c r="A21" s="119" t="s">
        <v>340</v>
      </c>
      <c r="B21" s="120"/>
      <c r="C21" s="121">
        <v>3</v>
      </c>
      <c r="D21" s="128" t="s">
        <v>341</v>
      </c>
      <c r="E21" s="128" t="s">
        <v>342</v>
      </c>
      <c r="F21" s="145"/>
      <c r="G21" s="130"/>
      <c r="H21" s="130"/>
      <c r="I21" s="130"/>
      <c r="J21" s="130"/>
      <c r="K21" s="130"/>
      <c r="L21" s="130"/>
    </row>
    <row r="22" spans="1:12" s="124" customFormat="1" x14ac:dyDescent="0.25">
      <c r="A22" s="119" t="s">
        <v>343</v>
      </c>
      <c r="B22" s="120"/>
      <c r="C22" s="121">
        <v>4</v>
      </c>
      <c r="D22" s="151" t="s">
        <v>344</v>
      </c>
      <c r="E22" s="151" t="s">
        <v>625</v>
      </c>
      <c r="F22" s="152"/>
      <c r="G22" s="153" t="s">
        <v>37</v>
      </c>
      <c r="H22" s="153" t="s">
        <v>37</v>
      </c>
      <c r="I22" s="153" t="s">
        <v>37</v>
      </c>
      <c r="J22" s="153" t="s">
        <v>37</v>
      </c>
      <c r="K22" s="153" t="s">
        <v>37</v>
      </c>
      <c r="L22" s="153" t="s">
        <v>37</v>
      </c>
    </row>
    <row r="23" spans="1:12" s="154" customFormat="1" x14ac:dyDescent="0.25">
      <c r="A23" s="119" t="s">
        <v>347</v>
      </c>
      <c r="B23" s="120"/>
      <c r="C23" s="121">
        <v>4</v>
      </c>
      <c r="D23" s="151" t="s">
        <v>348</v>
      </c>
      <c r="E23" s="151" t="s">
        <v>626</v>
      </c>
      <c r="F23" s="152"/>
      <c r="G23" s="153" t="s">
        <v>39</v>
      </c>
      <c r="H23" s="153" t="s">
        <v>39</v>
      </c>
      <c r="I23" s="153" t="s">
        <v>39</v>
      </c>
      <c r="J23" s="153" t="s">
        <v>39</v>
      </c>
      <c r="K23" s="153" t="s">
        <v>39</v>
      </c>
      <c r="L23" s="153" t="s">
        <v>39</v>
      </c>
    </row>
    <row r="24" spans="1:12" s="154" customFormat="1" x14ac:dyDescent="0.25">
      <c r="A24" s="119" t="s">
        <v>350</v>
      </c>
      <c r="B24" s="120"/>
      <c r="C24" s="121">
        <v>3</v>
      </c>
      <c r="D24" s="128" t="s">
        <v>351</v>
      </c>
      <c r="E24" s="128" t="s">
        <v>352</v>
      </c>
      <c r="F24" s="145"/>
      <c r="G24" s="130"/>
      <c r="H24" s="130"/>
      <c r="I24" s="130"/>
      <c r="J24" s="130"/>
      <c r="K24" s="130"/>
      <c r="L24" s="130"/>
    </row>
    <row r="25" spans="1:12" s="124" customFormat="1" x14ac:dyDescent="0.25">
      <c r="A25" s="119" t="s">
        <v>353</v>
      </c>
      <c r="B25" s="120"/>
      <c r="C25" s="121">
        <v>4</v>
      </c>
      <c r="D25" s="151" t="s">
        <v>354</v>
      </c>
      <c r="E25" s="151" t="s">
        <v>355</v>
      </c>
      <c r="F25" s="152"/>
      <c r="G25" s="155" t="s">
        <v>37</v>
      </c>
      <c r="H25" s="155" t="s">
        <v>37</v>
      </c>
      <c r="I25" s="155" t="s">
        <v>37</v>
      </c>
      <c r="J25" s="155" t="s">
        <v>37</v>
      </c>
      <c r="K25" s="155" t="s">
        <v>37</v>
      </c>
      <c r="L25" s="155" t="s">
        <v>37</v>
      </c>
    </row>
    <row r="26" spans="1:12" s="154" customFormat="1" x14ac:dyDescent="0.25">
      <c r="A26" s="119" t="s">
        <v>363</v>
      </c>
      <c r="B26" s="120"/>
      <c r="C26" s="121">
        <v>1</v>
      </c>
      <c r="D26" s="122" t="s">
        <v>364</v>
      </c>
      <c r="E26" s="122" t="s">
        <v>7</v>
      </c>
      <c r="F26" s="122"/>
      <c r="G26" s="123"/>
      <c r="H26" s="123"/>
      <c r="I26" s="123"/>
      <c r="J26" s="123"/>
      <c r="K26" s="123"/>
      <c r="L26" s="123"/>
    </row>
    <row r="27" spans="1:12" s="154" customFormat="1" x14ac:dyDescent="0.25">
      <c r="A27" s="119" t="s">
        <v>365</v>
      </c>
      <c r="B27" s="120"/>
      <c r="C27" s="121">
        <v>2</v>
      </c>
      <c r="D27" s="125" t="s">
        <v>366</v>
      </c>
      <c r="E27" s="125" t="s">
        <v>367</v>
      </c>
      <c r="F27" s="125"/>
      <c r="G27" s="126"/>
      <c r="H27" s="126"/>
      <c r="I27" s="126"/>
      <c r="J27" s="126"/>
      <c r="K27" s="126"/>
      <c r="L27" s="126"/>
    </row>
    <row r="28" spans="1:12" s="260" customFormat="1" x14ac:dyDescent="0.25">
      <c r="A28" s="119" t="s">
        <v>689</v>
      </c>
      <c r="B28" s="120"/>
      <c r="C28" s="121">
        <v>3</v>
      </c>
      <c r="D28" s="128" t="s">
        <v>690</v>
      </c>
      <c r="E28" s="128" t="s">
        <v>691</v>
      </c>
      <c r="F28" s="145"/>
      <c r="G28" s="130" t="str">
        <f t="shared" ref="G28:L28" si="1">IF(iOC_Purpose="Benchmark","n/a","nicht enthalten")</f>
        <v>nicht enthalten</v>
      </c>
      <c r="H28" s="130" t="str">
        <f t="shared" si="1"/>
        <v>nicht enthalten</v>
      </c>
      <c r="I28" s="130" t="str">
        <f t="shared" si="1"/>
        <v>nicht enthalten</v>
      </c>
      <c r="J28" s="130" t="str">
        <f t="shared" si="1"/>
        <v>nicht enthalten</v>
      </c>
      <c r="K28" s="130" t="str">
        <f t="shared" si="1"/>
        <v>nicht enthalten</v>
      </c>
      <c r="L28" s="130" t="str">
        <f t="shared" si="1"/>
        <v>nicht enthalten</v>
      </c>
    </row>
    <row r="29" spans="1:12" s="154" customFormat="1" x14ac:dyDescent="0.25">
      <c r="A29" s="119" t="s">
        <v>692</v>
      </c>
      <c r="B29" s="120"/>
      <c r="C29" s="121">
        <v>3</v>
      </c>
      <c r="D29" s="128" t="s">
        <v>693</v>
      </c>
      <c r="E29" s="128" t="s">
        <v>694</v>
      </c>
      <c r="F29" s="145"/>
      <c r="G29" s="130"/>
      <c r="H29" s="130"/>
      <c r="I29" s="130"/>
      <c r="J29" s="130"/>
      <c r="K29" s="130"/>
      <c r="L29" s="130"/>
    </row>
    <row r="30" spans="1:12" s="260" customFormat="1" x14ac:dyDescent="0.25">
      <c r="A30" s="119" t="s">
        <v>695</v>
      </c>
      <c r="B30" s="120"/>
      <c r="C30" s="121">
        <v>4</v>
      </c>
      <c r="D30" s="151" t="s">
        <v>696</v>
      </c>
      <c r="E30" s="151" t="s">
        <v>697</v>
      </c>
      <c r="F30" s="152"/>
      <c r="G30" s="155" t="s">
        <v>37</v>
      </c>
      <c r="H30" s="155" t="s">
        <v>37</v>
      </c>
      <c r="I30" s="155" t="s">
        <v>37</v>
      </c>
      <c r="J30" s="155" t="s">
        <v>37</v>
      </c>
      <c r="K30" s="155" t="s">
        <v>37</v>
      </c>
      <c r="L30" s="155" t="s">
        <v>37</v>
      </c>
    </row>
    <row r="31" spans="1:12" s="154" customFormat="1" x14ac:dyDescent="0.25">
      <c r="A31" s="119" t="s">
        <v>698</v>
      </c>
      <c r="B31" s="120"/>
      <c r="C31" s="121">
        <v>4</v>
      </c>
      <c r="D31" s="151" t="s">
        <v>699</v>
      </c>
      <c r="E31" s="151" t="s">
        <v>700</v>
      </c>
      <c r="F31" s="152"/>
      <c r="G31" s="155" t="s">
        <v>37</v>
      </c>
      <c r="H31" s="155" t="s">
        <v>37</v>
      </c>
      <c r="I31" s="155" t="s">
        <v>37</v>
      </c>
      <c r="J31" s="155" t="s">
        <v>37</v>
      </c>
      <c r="K31" s="155" t="s">
        <v>37</v>
      </c>
      <c r="L31" s="155" t="s">
        <v>37</v>
      </c>
    </row>
    <row r="32" spans="1:12" s="154" customFormat="1" x14ac:dyDescent="0.25">
      <c r="A32" s="119" t="s">
        <v>701</v>
      </c>
      <c r="B32" s="120"/>
      <c r="C32" s="121">
        <v>4</v>
      </c>
      <c r="D32" s="151" t="s">
        <v>702</v>
      </c>
      <c r="E32" s="151" t="s">
        <v>703</v>
      </c>
      <c r="F32" s="152"/>
      <c r="G32" s="155" t="s">
        <v>37</v>
      </c>
      <c r="H32" s="155" t="s">
        <v>37</v>
      </c>
      <c r="I32" s="155" t="s">
        <v>37</v>
      </c>
      <c r="J32" s="155" t="s">
        <v>37</v>
      </c>
      <c r="K32" s="155" t="s">
        <v>37</v>
      </c>
      <c r="L32" s="155" t="s">
        <v>37</v>
      </c>
    </row>
    <row r="33" spans="1:12" s="154" customFormat="1" x14ac:dyDescent="0.25">
      <c r="A33" s="119" t="s">
        <v>704</v>
      </c>
      <c r="B33" s="120"/>
      <c r="C33" s="121">
        <v>4</v>
      </c>
      <c r="D33" s="151" t="s">
        <v>705</v>
      </c>
      <c r="E33" s="151" t="s">
        <v>706</v>
      </c>
      <c r="F33" s="152"/>
      <c r="G33" s="155" t="s">
        <v>37</v>
      </c>
      <c r="H33" s="155" t="s">
        <v>37</v>
      </c>
      <c r="I33" s="155" t="s">
        <v>37</v>
      </c>
      <c r="J33" s="155" t="s">
        <v>37</v>
      </c>
      <c r="K33" s="155" t="s">
        <v>37</v>
      </c>
      <c r="L33" s="155" t="s">
        <v>37</v>
      </c>
    </row>
    <row r="34" spans="1:12" s="154" customFormat="1" x14ac:dyDescent="0.25">
      <c r="A34" s="119" t="s">
        <v>707</v>
      </c>
      <c r="B34" s="120"/>
      <c r="C34" s="121">
        <v>4</v>
      </c>
      <c r="D34" s="151" t="s">
        <v>708</v>
      </c>
      <c r="E34" s="151" t="s">
        <v>709</v>
      </c>
      <c r="F34" s="152"/>
      <c r="G34" s="155" t="s">
        <v>37</v>
      </c>
      <c r="H34" s="155" t="s">
        <v>37</v>
      </c>
      <c r="I34" s="155" t="s">
        <v>37</v>
      </c>
      <c r="J34" s="155" t="s">
        <v>37</v>
      </c>
      <c r="K34" s="155" t="s">
        <v>37</v>
      </c>
      <c r="L34" s="155" t="s">
        <v>37</v>
      </c>
    </row>
    <row r="35" spans="1:12" s="154" customFormat="1" x14ac:dyDescent="0.25">
      <c r="A35" s="119" t="s">
        <v>710</v>
      </c>
      <c r="B35" s="120"/>
      <c r="C35" s="121">
        <v>4</v>
      </c>
      <c r="D35" s="151" t="s">
        <v>711</v>
      </c>
      <c r="E35" s="151" t="s">
        <v>712</v>
      </c>
      <c r="F35" s="152"/>
      <c r="G35" s="155" t="s">
        <v>37</v>
      </c>
      <c r="H35" s="155" t="s">
        <v>37</v>
      </c>
      <c r="I35" s="155" t="s">
        <v>37</v>
      </c>
      <c r="J35" s="155" t="s">
        <v>37</v>
      </c>
      <c r="K35" s="155" t="s">
        <v>37</v>
      </c>
      <c r="L35" s="155" t="s">
        <v>37</v>
      </c>
    </row>
    <row r="36" spans="1:12" s="154" customFormat="1" x14ac:dyDescent="0.25">
      <c r="A36" s="119" t="s">
        <v>713</v>
      </c>
      <c r="B36" s="120"/>
      <c r="C36" s="121">
        <v>3</v>
      </c>
      <c r="D36" s="128" t="s">
        <v>714</v>
      </c>
      <c r="E36" s="128" t="s">
        <v>715</v>
      </c>
      <c r="F36" s="145"/>
      <c r="G36" s="130"/>
      <c r="H36" s="130"/>
      <c r="I36" s="130"/>
      <c r="J36" s="130"/>
      <c r="K36" s="130"/>
      <c r="L36" s="130"/>
    </row>
    <row r="37" spans="1:12" s="260" customFormat="1" x14ac:dyDescent="0.25">
      <c r="A37" s="119" t="s">
        <v>716</v>
      </c>
      <c r="B37" s="120"/>
      <c r="C37" s="121">
        <v>4</v>
      </c>
      <c r="D37" s="151" t="s">
        <v>717</v>
      </c>
      <c r="E37" s="151" t="s">
        <v>717</v>
      </c>
      <c r="F37" s="152"/>
      <c r="G37" s="155" t="s">
        <v>37</v>
      </c>
      <c r="H37" s="155" t="s">
        <v>37</v>
      </c>
      <c r="I37" s="155" t="s">
        <v>37</v>
      </c>
      <c r="J37" s="155" t="s">
        <v>37</v>
      </c>
      <c r="K37" s="155" t="s">
        <v>37</v>
      </c>
      <c r="L37" s="155" t="s">
        <v>37</v>
      </c>
    </row>
    <row r="38" spans="1:12" s="154" customFormat="1" x14ac:dyDescent="0.25">
      <c r="A38" s="119" t="s">
        <v>718</v>
      </c>
      <c r="B38" s="120"/>
      <c r="C38" s="121">
        <v>4</v>
      </c>
      <c r="D38" s="151" t="s">
        <v>719</v>
      </c>
      <c r="E38" s="151" t="s">
        <v>720</v>
      </c>
      <c r="F38" s="152"/>
      <c r="G38" s="155" t="s">
        <v>37</v>
      </c>
      <c r="H38" s="155" t="s">
        <v>37</v>
      </c>
      <c r="I38" s="155" t="s">
        <v>37</v>
      </c>
      <c r="J38" s="155" t="s">
        <v>37</v>
      </c>
      <c r="K38" s="155" t="s">
        <v>37</v>
      </c>
      <c r="L38" s="155" t="s">
        <v>37</v>
      </c>
    </row>
    <row r="39" spans="1:12" s="154" customFormat="1" x14ac:dyDescent="0.25">
      <c r="A39" s="119" t="s">
        <v>721</v>
      </c>
      <c r="B39" s="120"/>
      <c r="C39" s="121">
        <v>4</v>
      </c>
      <c r="D39" s="151" t="s">
        <v>722</v>
      </c>
      <c r="E39" s="151" t="s">
        <v>723</v>
      </c>
      <c r="F39" s="152"/>
      <c r="G39" s="155" t="s">
        <v>37</v>
      </c>
      <c r="H39" s="155" t="s">
        <v>37</v>
      </c>
      <c r="I39" s="155" t="s">
        <v>37</v>
      </c>
      <c r="J39" s="155" t="s">
        <v>37</v>
      </c>
      <c r="K39" s="155" t="s">
        <v>37</v>
      </c>
      <c r="L39" s="155" t="s">
        <v>37</v>
      </c>
    </row>
    <row r="40" spans="1:12" s="154" customFormat="1" x14ac:dyDescent="0.25">
      <c r="A40" s="119" t="s">
        <v>724</v>
      </c>
      <c r="B40" s="120"/>
      <c r="C40" s="121">
        <v>4</v>
      </c>
      <c r="D40" s="151" t="s">
        <v>725</v>
      </c>
      <c r="E40" s="151" t="s">
        <v>726</v>
      </c>
      <c r="F40" s="152"/>
      <c r="G40" s="155" t="s">
        <v>37</v>
      </c>
      <c r="H40" s="155" t="s">
        <v>37</v>
      </c>
      <c r="I40" s="155" t="s">
        <v>37</v>
      </c>
      <c r="J40" s="155" t="s">
        <v>37</v>
      </c>
      <c r="K40" s="155" t="s">
        <v>37</v>
      </c>
      <c r="L40" s="155" t="s">
        <v>37</v>
      </c>
    </row>
    <row r="41" spans="1:12" s="154" customFormat="1" x14ac:dyDescent="0.25">
      <c r="A41" s="119" t="s">
        <v>727</v>
      </c>
      <c r="B41" s="120"/>
      <c r="C41" s="121">
        <v>4</v>
      </c>
      <c r="D41" s="151" t="s">
        <v>728</v>
      </c>
      <c r="E41" s="151" t="s">
        <v>729</v>
      </c>
      <c r="F41" s="152"/>
      <c r="G41" s="155" t="s">
        <v>37</v>
      </c>
      <c r="H41" s="155" t="s">
        <v>37</v>
      </c>
      <c r="I41" s="155" t="s">
        <v>37</v>
      </c>
      <c r="J41" s="155" t="s">
        <v>37</v>
      </c>
      <c r="K41" s="155" t="s">
        <v>37</v>
      </c>
      <c r="L41" s="155" t="s">
        <v>37</v>
      </c>
    </row>
    <row r="42" spans="1:12" s="154" customFormat="1" x14ac:dyDescent="0.25">
      <c r="A42" s="119" t="s">
        <v>730</v>
      </c>
      <c r="B42" s="120"/>
      <c r="C42" s="121">
        <v>4</v>
      </c>
      <c r="D42" s="151" t="s">
        <v>731</v>
      </c>
      <c r="E42" s="151" t="s">
        <v>732</v>
      </c>
      <c r="F42" s="152"/>
      <c r="G42" s="155" t="s">
        <v>37</v>
      </c>
      <c r="H42" s="155" t="s">
        <v>37</v>
      </c>
      <c r="I42" s="155" t="s">
        <v>37</v>
      </c>
      <c r="J42" s="155" t="s">
        <v>37</v>
      </c>
      <c r="K42" s="155" t="s">
        <v>37</v>
      </c>
      <c r="L42" s="155" t="s">
        <v>37</v>
      </c>
    </row>
    <row r="43" spans="1:12" s="154" customFormat="1" x14ac:dyDescent="0.25">
      <c r="A43" s="119" t="s">
        <v>733</v>
      </c>
      <c r="B43" s="120"/>
      <c r="C43" s="121">
        <v>4</v>
      </c>
      <c r="D43" s="151" t="s">
        <v>734</v>
      </c>
      <c r="E43" s="151" t="s">
        <v>735</v>
      </c>
      <c r="F43" s="152"/>
      <c r="G43" s="155" t="s">
        <v>37</v>
      </c>
      <c r="H43" s="155" t="s">
        <v>37</v>
      </c>
      <c r="I43" s="155" t="s">
        <v>37</v>
      </c>
      <c r="J43" s="155" t="s">
        <v>37</v>
      </c>
      <c r="K43" s="155" t="s">
        <v>37</v>
      </c>
      <c r="L43" s="155" t="s">
        <v>37</v>
      </c>
    </row>
    <row r="44" spans="1:12" s="154" customFormat="1" x14ac:dyDescent="0.25">
      <c r="A44" s="119" t="s">
        <v>736</v>
      </c>
      <c r="B44" s="120"/>
      <c r="C44" s="121">
        <v>3</v>
      </c>
      <c r="D44" s="128" t="s">
        <v>737</v>
      </c>
      <c r="E44" s="128" t="s">
        <v>738</v>
      </c>
      <c r="F44" s="145"/>
      <c r="G44" s="130"/>
      <c r="H44" s="130"/>
      <c r="I44" s="130"/>
      <c r="J44" s="130"/>
      <c r="K44" s="130"/>
      <c r="L44" s="130"/>
    </row>
    <row r="45" spans="1:12" s="260" customFormat="1" x14ac:dyDescent="0.25">
      <c r="A45" s="119" t="s">
        <v>739</v>
      </c>
      <c r="B45" s="120"/>
      <c r="C45" s="121">
        <v>4</v>
      </c>
      <c r="D45" s="151" t="s">
        <v>740</v>
      </c>
      <c r="E45" s="151" t="s">
        <v>741</v>
      </c>
      <c r="F45" s="152"/>
      <c r="G45" s="155" t="s">
        <v>37</v>
      </c>
      <c r="H45" s="155" t="s">
        <v>37</v>
      </c>
      <c r="I45" s="155" t="s">
        <v>37</v>
      </c>
      <c r="J45" s="155" t="s">
        <v>37</v>
      </c>
      <c r="K45" s="155" t="s">
        <v>37</v>
      </c>
      <c r="L45" s="155" t="s">
        <v>37</v>
      </c>
    </row>
    <row r="46" spans="1:12" s="154" customFormat="1" x14ac:dyDescent="0.25">
      <c r="A46" s="119" t="s">
        <v>742</v>
      </c>
      <c r="B46" s="120"/>
      <c r="C46" s="121">
        <v>4</v>
      </c>
      <c r="D46" s="151" t="s">
        <v>743</v>
      </c>
      <c r="E46" s="151" t="s">
        <v>743</v>
      </c>
      <c r="F46" s="152"/>
      <c r="G46" s="155" t="s">
        <v>37</v>
      </c>
      <c r="H46" s="155" t="s">
        <v>37</v>
      </c>
      <c r="I46" s="155" t="s">
        <v>37</v>
      </c>
      <c r="J46" s="155" t="s">
        <v>37</v>
      </c>
      <c r="K46" s="155" t="s">
        <v>37</v>
      </c>
      <c r="L46" s="155" t="s">
        <v>37</v>
      </c>
    </row>
    <row r="47" spans="1:12" s="154" customFormat="1" x14ac:dyDescent="0.25">
      <c r="A47" s="119" t="s">
        <v>744</v>
      </c>
      <c r="B47" s="120"/>
      <c r="C47" s="121">
        <v>4</v>
      </c>
      <c r="D47" s="151" t="s">
        <v>745</v>
      </c>
      <c r="E47" s="151" t="s">
        <v>745</v>
      </c>
      <c r="F47" s="152"/>
      <c r="G47" s="155" t="s">
        <v>37</v>
      </c>
      <c r="H47" s="155" t="s">
        <v>37</v>
      </c>
      <c r="I47" s="155" t="s">
        <v>37</v>
      </c>
      <c r="J47" s="155" t="s">
        <v>37</v>
      </c>
      <c r="K47" s="155" t="s">
        <v>37</v>
      </c>
      <c r="L47" s="155" t="s">
        <v>37</v>
      </c>
    </row>
    <row r="48" spans="1:12" s="154" customFormat="1" x14ac:dyDescent="0.25">
      <c r="A48" s="119" t="s">
        <v>746</v>
      </c>
      <c r="B48" s="120"/>
      <c r="C48" s="121">
        <v>4</v>
      </c>
      <c r="D48" s="151" t="s">
        <v>747</v>
      </c>
      <c r="E48" s="151" t="s">
        <v>748</v>
      </c>
      <c r="F48" s="152"/>
      <c r="G48" s="155" t="s">
        <v>37</v>
      </c>
      <c r="H48" s="155" t="s">
        <v>37</v>
      </c>
      <c r="I48" s="155" t="s">
        <v>37</v>
      </c>
      <c r="J48" s="155" t="s">
        <v>37</v>
      </c>
      <c r="K48" s="155" t="s">
        <v>37</v>
      </c>
      <c r="L48" s="155" t="s">
        <v>37</v>
      </c>
    </row>
    <row r="49" spans="1:12" s="154" customFormat="1" x14ac:dyDescent="0.25">
      <c r="A49" s="119" t="s">
        <v>749</v>
      </c>
      <c r="B49" s="120"/>
      <c r="C49" s="121">
        <v>4</v>
      </c>
      <c r="D49" s="151" t="s">
        <v>750</v>
      </c>
      <c r="E49" s="151" t="s">
        <v>751</v>
      </c>
      <c r="F49" s="152"/>
      <c r="G49" s="155" t="s">
        <v>37</v>
      </c>
      <c r="H49" s="155" t="s">
        <v>37</v>
      </c>
      <c r="I49" s="155" t="s">
        <v>37</v>
      </c>
      <c r="J49" s="155" t="s">
        <v>37</v>
      </c>
      <c r="K49" s="155" t="s">
        <v>37</v>
      </c>
      <c r="L49" s="155" t="s">
        <v>37</v>
      </c>
    </row>
    <row r="50" spans="1:12" s="154" customFormat="1" x14ac:dyDescent="0.25">
      <c r="A50" s="119" t="s">
        <v>752</v>
      </c>
      <c r="B50" s="120"/>
      <c r="C50" s="121">
        <v>4</v>
      </c>
      <c r="D50" s="151" t="s">
        <v>753</v>
      </c>
      <c r="E50" s="151" t="s">
        <v>753</v>
      </c>
      <c r="F50" s="152"/>
      <c r="G50" s="155" t="s">
        <v>39</v>
      </c>
      <c r="H50" s="155" t="s">
        <v>39</v>
      </c>
      <c r="I50" s="155" t="s">
        <v>39</v>
      </c>
      <c r="J50" s="155" t="s">
        <v>39</v>
      </c>
      <c r="K50" s="155" t="s">
        <v>39</v>
      </c>
      <c r="L50" s="155" t="s">
        <v>39</v>
      </c>
    </row>
    <row r="51" spans="1:12" s="154" customFormat="1" x14ac:dyDescent="0.25">
      <c r="A51" s="119" t="s">
        <v>754</v>
      </c>
      <c r="B51" s="120"/>
      <c r="C51" s="121">
        <v>4</v>
      </c>
      <c r="D51" s="151" t="s">
        <v>755</v>
      </c>
      <c r="E51" s="151" t="s">
        <v>755</v>
      </c>
      <c r="F51" s="152"/>
      <c r="G51" s="155" t="s">
        <v>37</v>
      </c>
      <c r="H51" s="155" t="s">
        <v>37</v>
      </c>
      <c r="I51" s="155" t="s">
        <v>37</v>
      </c>
      <c r="J51" s="155" t="s">
        <v>37</v>
      </c>
      <c r="K51" s="155" t="s">
        <v>37</v>
      </c>
      <c r="L51" s="155" t="s">
        <v>37</v>
      </c>
    </row>
    <row r="52" spans="1:12" s="154" customFormat="1" x14ac:dyDescent="0.25">
      <c r="A52" s="119" t="s">
        <v>756</v>
      </c>
      <c r="B52" s="120"/>
      <c r="C52" s="121">
        <v>4</v>
      </c>
      <c r="D52" s="151" t="s">
        <v>757</v>
      </c>
      <c r="E52" s="151" t="s">
        <v>757</v>
      </c>
      <c r="F52" s="152"/>
      <c r="G52" s="155" t="s">
        <v>37</v>
      </c>
      <c r="H52" s="155" t="s">
        <v>37</v>
      </c>
      <c r="I52" s="155" t="s">
        <v>37</v>
      </c>
      <c r="J52" s="155" t="s">
        <v>37</v>
      </c>
      <c r="K52" s="155" t="s">
        <v>37</v>
      </c>
      <c r="L52" s="155" t="s">
        <v>37</v>
      </c>
    </row>
    <row r="53" spans="1:12" s="154" customFormat="1" x14ac:dyDescent="0.25">
      <c r="A53" s="119" t="s">
        <v>758</v>
      </c>
      <c r="B53" s="120"/>
      <c r="C53" s="121">
        <v>3</v>
      </c>
      <c r="D53" s="128" t="s">
        <v>759</v>
      </c>
      <c r="E53" s="128" t="s">
        <v>760</v>
      </c>
      <c r="F53" s="145"/>
      <c r="G53" s="130"/>
      <c r="H53" s="130"/>
      <c r="I53" s="130"/>
      <c r="J53" s="130"/>
      <c r="K53" s="130"/>
      <c r="L53" s="130"/>
    </row>
    <row r="54" spans="1:12" s="260" customFormat="1" x14ac:dyDescent="0.25">
      <c r="A54" s="119" t="s">
        <v>761</v>
      </c>
      <c r="B54" s="120"/>
      <c r="C54" s="121">
        <v>4</v>
      </c>
      <c r="D54" s="151" t="s">
        <v>762</v>
      </c>
      <c r="E54" s="151" t="s">
        <v>763</v>
      </c>
      <c r="F54" s="152"/>
      <c r="G54" s="155" t="s">
        <v>37</v>
      </c>
      <c r="H54" s="155" t="s">
        <v>37</v>
      </c>
      <c r="I54" s="155" t="s">
        <v>37</v>
      </c>
      <c r="J54" s="155" t="s">
        <v>37</v>
      </c>
      <c r="K54" s="155" t="s">
        <v>37</v>
      </c>
      <c r="L54" s="155" t="s">
        <v>37</v>
      </c>
    </row>
    <row r="55" spans="1:12" s="154" customFormat="1" x14ac:dyDescent="0.25">
      <c r="A55" s="119" t="s">
        <v>764</v>
      </c>
      <c r="B55" s="120"/>
      <c r="C55" s="121">
        <v>4</v>
      </c>
      <c r="D55" s="151" t="s">
        <v>765</v>
      </c>
      <c r="E55" s="151" t="s">
        <v>766</v>
      </c>
      <c r="F55" s="152"/>
      <c r="G55" s="155" t="s">
        <v>37</v>
      </c>
      <c r="H55" s="155" t="s">
        <v>37</v>
      </c>
      <c r="I55" s="155" t="s">
        <v>37</v>
      </c>
      <c r="J55" s="155" t="s">
        <v>37</v>
      </c>
      <c r="K55" s="155" t="s">
        <v>37</v>
      </c>
      <c r="L55" s="155" t="s">
        <v>37</v>
      </c>
    </row>
    <row r="56" spans="1:12" s="154" customFormat="1" x14ac:dyDescent="0.25">
      <c r="A56" s="119" t="s">
        <v>767</v>
      </c>
      <c r="B56" s="120"/>
      <c r="C56" s="121">
        <v>4</v>
      </c>
      <c r="D56" s="151" t="s">
        <v>768</v>
      </c>
      <c r="E56" s="151" t="s">
        <v>769</v>
      </c>
      <c r="F56" s="152"/>
      <c r="G56" s="155" t="s">
        <v>37</v>
      </c>
      <c r="H56" s="155" t="s">
        <v>37</v>
      </c>
      <c r="I56" s="155" t="s">
        <v>37</v>
      </c>
      <c r="J56" s="155" t="s">
        <v>37</v>
      </c>
      <c r="K56" s="155" t="s">
        <v>37</v>
      </c>
      <c r="L56" s="155" t="s">
        <v>37</v>
      </c>
    </row>
    <row r="57" spans="1:12" s="154" customFormat="1" x14ac:dyDescent="0.25">
      <c r="A57" s="119" t="s">
        <v>368</v>
      </c>
      <c r="B57" s="120"/>
      <c r="C57" s="121">
        <v>2</v>
      </c>
      <c r="D57" s="125" t="s">
        <v>369</v>
      </c>
      <c r="E57" s="125" t="s">
        <v>370</v>
      </c>
      <c r="F57" s="125"/>
      <c r="G57" s="126"/>
      <c r="H57" s="126"/>
      <c r="I57" s="126"/>
      <c r="J57" s="126"/>
      <c r="K57" s="126"/>
      <c r="L57" s="126"/>
    </row>
    <row r="58" spans="1:12" s="124" customFormat="1" x14ac:dyDescent="0.25">
      <c r="A58" s="119" t="s">
        <v>770</v>
      </c>
      <c r="B58" s="120"/>
      <c r="C58" s="121">
        <v>3</v>
      </c>
      <c r="D58" s="261" t="s">
        <v>771</v>
      </c>
      <c r="E58" s="128" t="s">
        <v>772</v>
      </c>
      <c r="F58" s="131"/>
      <c r="G58" s="262" t="s">
        <v>39</v>
      </c>
      <c r="H58" s="262" t="s">
        <v>39</v>
      </c>
      <c r="I58" s="262" t="s">
        <v>39</v>
      </c>
      <c r="J58" s="262" t="s">
        <v>39</v>
      </c>
      <c r="K58" s="262" t="s">
        <v>39</v>
      </c>
      <c r="L58" s="262" t="s">
        <v>39</v>
      </c>
    </row>
    <row r="59" spans="1:12" s="154" customFormat="1" x14ac:dyDescent="0.25">
      <c r="A59" s="119" t="s">
        <v>371</v>
      </c>
      <c r="B59" s="120"/>
      <c r="C59" s="121">
        <v>2</v>
      </c>
      <c r="D59" s="125" t="s">
        <v>372</v>
      </c>
      <c r="E59" s="125" t="s">
        <v>372</v>
      </c>
      <c r="F59" s="125"/>
      <c r="G59" s="126"/>
      <c r="H59" s="126"/>
      <c r="I59" s="126"/>
      <c r="J59" s="126"/>
      <c r="K59" s="126"/>
      <c r="L59" s="126"/>
    </row>
    <row r="60" spans="1:12" s="124" customFormat="1" x14ac:dyDescent="0.25">
      <c r="A60" s="119" t="s">
        <v>773</v>
      </c>
      <c r="B60" s="120"/>
      <c r="C60" s="121">
        <v>3</v>
      </c>
      <c r="D60" s="128" t="s">
        <v>310</v>
      </c>
      <c r="E60" s="128" t="s">
        <v>311</v>
      </c>
      <c r="F60" s="145"/>
      <c r="G60" s="130"/>
      <c r="H60" s="130"/>
      <c r="I60" s="130"/>
      <c r="J60" s="130"/>
      <c r="K60" s="130"/>
      <c r="L60" s="130"/>
    </row>
    <row r="61" spans="1:12" s="124" customFormat="1" x14ac:dyDescent="0.25">
      <c r="A61" s="119" t="s">
        <v>774</v>
      </c>
      <c r="B61" s="120"/>
      <c r="C61" s="121">
        <v>4</v>
      </c>
      <c r="D61" s="151" t="s">
        <v>775</v>
      </c>
      <c r="E61" s="151" t="s">
        <v>627</v>
      </c>
      <c r="F61" s="152"/>
      <c r="G61" s="155" t="s">
        <v>37</v>
      </c>
      <c r="H61" s="155" t="s">
        <v>37</v>
      </c>
      <c r="I61" s="155" t="s">
        <v>37</v>
      </c>
      <c r="J61" s="155" t="s">
        <v>37</v>
      </c>
      <c r="K61" s="155" t="s">
        <v>37</v>
      </c>
      <c r="L61" s="155" t="s">
        <v>37</v>
      </c>
    </row>
    <row r="62" spans="1:12" s="154" customFormat="1" x14ac:dyDescent="0.25">
      <c r="A62" s="119" t="s">
        <v>776</v>
      </c>
      <c r="B62" s="120"/>
      <c r="C62" s="121">
        <v>4</v>
      </c>
      <c r="D62" s="151" t="s">
        <v>777</v>
      </c>
      <c r="E62" s="151" t="s">
        <v>628</v>
      </c>
      <c r="F62" s="152"/>
      <c r="G62" s="155" t="s">
        <v>37</v>
      </c>
      <c r="H62" s="155" t="s">
        <v>37</v>
      </c>
      <c r="I62" s="155" t="s">
        <v>37</v>
      </c>
      <c r="J62" s="155" t="s">
        <v>37</v>
      </c>
      <c r="K62" s="155" t="s">
        <v>37</v>
      </c>
      <c r="L62" s="155" t="s">
        <v>37</v>
      </c>
    </row>
    <row r="63" spans="1:12" s="154" customFormat="1" x14ac:dyDescent="0.25">
      <c r="A63" s="119" t="s">
        <v>778</v>
      </c>
      <c r="B63" s="120"/>
      <c r="C63" s="121">
        <v>4</v>
      </c>
      <c r="D63" s="151" t="s">
        <v>629</v>
      </c>
      <c r="E63" s="151" t="s">
        <v>629</v>
      </c>
      <c r="F63" s="152"/>
      <c r="G63" s="155" t="s">
        <v>39</v>
      </c>
      <c r="H63" s="155" t="s">
        <v>39</v>
      </c>
      <c r="I63" s="155" t="s">
        <v>39</v>
      </c>
      <c r="J63" s="155" t="s">
        <v>39</v>
      </c>
      <c r="K63" s="155" t="s">
        <v>39</v>
      </c>
      <c r="L63" s="155" t="s">
        <v>39</v>
      </c>
    </row>
    <row r="64" spans="1:12" s="154" customFormat="1" x14ac:dyDescent="0.25">
      <c r="A64" s="119" t="s">
        <v>373</v>
      </c>
      <c r="B64" s="120"/>
      <c r="C64" s="121">
        <v>3</v>
      </c>
      <c r="D64" s="128" t="s">
        <v>374</v>
      </c>
      <c r="E64" s="128" t="s">
        <v>375</v>
      </c>
      <c r="F64" s="145"/>
      <c r="G64" s="130" t="str">
        <f t="shared" ref="G64:L64" si="2">IF(iOC_Purpose="Benchmark","n/a","")</f>
        <v/>
      </c>
      <c r="H64" s="130" t="str">
        <f t="shared" si="2"/>
        <v/>
      </c>
      <c r="I64" s="130" t="str">
        <f t="shared" si="2"/>
        <v/>
      </c>
      <c r="J64" s="130" t="str">
        <f t="shared" si="2"/>
        <v/>
      </c>
      <c r="K64" s="130" t="str">
        <f t="shared" si="2"/>
        <v/>
      </c>
      <c r="L64" s="130" t="str">
        <f t="shared" si="2"/>
        <v/>
      </c>
    </row>
    <row r="65" spans="1:12" s="154" customFormat="1" x14ac:dyDescent="0.25">
      <c r="A65" s="119" t="s">
        <v>376</v>
      </c>
      <c r="B65" s="120"/>
      <c r="C65" s="121">
        <v>4</v>
      </c>
      <c r="D65" s="151" t="s">
        <v>377</v>
      </c>
      <c r="E65" s="151" t="s">
        <v>630</v>
      </c>
      <c r="F65" s="152"/>
      <c r="G65" s="155" t="str">
        <f t="shared" ref="G65:L65" si="3">IF(iOC_Purpose="Benchmark","n/a","enthalten")</f>
        <v>enthalten</v>
      </c>
      <c r="H65" s="155" t="str">
        <f t="shared" si="3"/>
        <v>enthalten</v>
      </c>
      <c r="I65" s="155" t="str">
        <f t="shared" si="3"/>
        <v>enthalten</v>
      </c>
      <c r="J65" s="155" t="str">
        <f t="shared" si="3"/>
        <v>enthalten</v>
      </c>
      <c r="K65" s="155" t="str">
        <f t="shared" si="3"/>
        <v>enthalten</v>
      </c>
      <c r="L65" s="155" t="str">
        <f t="shared" si="3"/>
        <v>enthalten</v>
      </c>
    </row>
    <row r="66" spans="1:12" s="124" customFormat="1" x14ac:dyDescent="0.25">
      <c r="A66" s="119" t="s">
        <v>379</v>
      </c>
      <c r="B66" s="120"/>
      <c r="C66" s="121">
        <v>2</v>
      </c>
      <c r="D66" s="125" t="s">
        <v>380</v>
      </c>
      <c r="E66" s="125" t="s">
        <v>381</v>
      </c>
      <c r="F66" s="125"/>
      <c r="G66" s="126"/>
      <c r="H66" s="126"/>
      <c r="I66" s="126"/>
      <c r="J66" s="126"/>
      <c r="K66" s="126"/>
      <c r="L66" s="126"/>
    </row>
    <row r="67" spans="1:12" s="124" customFormat="1" x14ac:dyDescent="0.25">
      <c r="A67" s="119" t="s">
        <v>382</v>
      </c>
      <c r="B67" s="120"/>
      <c r="C67" s="121">
        <v>3</v>
      </c>
      <c r="D67" s="128" t="s">
        <v>383</v>
      </c>
      <c r="E67" s="128" t="s">
        <v>384</v>
      </c>
      <c r="F67" s="145"/>
      <c r="G67" s="130"/>
      <c r="H67" s="130"/>
      <c r="I67" s="130"/>
      <c r="J67" s="130"/>
      <c r="K67" s="130"/>
      <c r="L67" s="130"/>
    </row>
    <row r="68" spans="1:12" s="124" customFormat="1" x14ac:dyDescent="0.25">
      <c r="A68" s="119" t="s">
        <v>385</v>
      </c>
      <c r="B68" s="120"/>
      <c r="C68" s="121">
        <v>4</v>
      </c>
      <c r="D68" s="146" t="s">
        <v>386</v>
      </c>
      <c r="E68" s="146" t="s">
        <v>387</v>
      </c>
      <c r="F68" s="147"/>
      <c r="G68" s="148" t="s">
        <v>39</v>
      </c>
      <c r="H68" s="148" t="s">
        <v>39</v>
      </c>
      <c r="I68" s="148" t="s">
        <v>39</v>
      </c>
      <c r="J68" s="148" t="s">
        <v>39</v>
      </c>
      <c r="K68" s="148" t="s">
        <v>39</v>
      </c>
      <c r="L68" s="148" t="s">
        <v>39</v>
      </c>
    </row>
    <row r="69" spans="1:12" s="124" customFormat="1" x14ac:dyDescent="0.25">
      <c r="A69" s="119" t="s">
        <v>388</v>
      </c>
      <c r="B69" s="120"/>
      <c r="C69" s="121">
        <v>4</v>
      </c>
      <c r="D69" s="146" t="s">
        <v>389</v>
      </c>
      <c r="E69" s="146" t="s">
        <v>390</v>
      </c>
      <c r="F69" s="147"/>
      <c r="G69" s="148" t="s">
        <v>39</v>
      </c>
      <c r="H69" s="148" t="s">
        <v>39</v>
      </c>
      <c r="I69" s="148" t="s">
        <v>39</v>
      </c>
      <c r="J69" s="148" t="s">
        <v>39</v>
      </c>
      <c r="K69" s="148" t="s">
        <v>39</v>
      </c>
      <c r="L69" s="148" t="s">
        <v>39</v>
      </c>
    </row>
    <row r="70" spans="1:12" s="124" customFormat="1" x14ac:dyDescent="0.25">
      <c r="A70" s="119" t="s">
        <v>391</v>
      </c>
      <c r="B70" s="120"/>
      <c r="C70" s="121">
        <v>4</v>
      </c>
      <c r="D70" s="146" t="s">
        <v>392</v>
      </c>
      <c r="E70" s="146" t="s">
        <v>393</v>
      </c>
      <c r="F70" s="147"/>
      <c r="G70" s="148" t="s">
        <v>37</v>
      </c>
      <c r="H70" s="148" t="s">
        <v>37</v>
      </c>
      <c r="I70" s="148" t="s">
        <v>37</v>
      </c>
      <c r="J70" s="148" t="s">
        <v>37</v>
      </c>
      <c r="K70" s="148" t="s">
        <v>37</v>
      </c>
      <c r="L70" s="148" t="s">
        <v>37</v>
      </c>
    </row>
    <row r="71" spans="1:12" s="124" customFormat="1" x14ac:dyDescent="0.25">
      <c r="A71" s="119" t="s">
        <v>394</v>
      </c>
      <c r="B71" s="120"/>
      <c r="C71" s="121">
        <v>4</v>
      </c>
      <c r="D71" s="146" t="s">
        <v>395</v>
      </c>
      <c r="E71" s="146" t="s">
        <v>395</v>
      </c>
      <c r="F71" s="323"/>
      <c r="G71" s="148" t="s">
        <v>37</v>
      </c>
      <c r="H71" s="148" t="s">
        <v>37</v>
      </c>
      <c r="I71" s="148" t="s">
        <v>37</v>
      </c>
      <c r="J71" s="148" t="s">
        <v>37</v>
      </c>
      <c r="K71" s="148" t="s">
        <v>37</v>
      </c>
      <c r="L71" s="148" t="s">
        <v>37</v>
      </c>
    </row>
    <row r="72" spans="1:12" s="124" customFormat="1" x14ac:dyDescent="0.25">
      <c r="A72" s="119"/>
      <c r="B72" s="120"/>
      <c r="C72" s="121">
        <v>3</v>
      </c>
      <c r="D72" s="146"/>
      <c r="E72" s="128" t="s">
        <v>356</v>
      </c>
      <c r="F72" s="145"/>
      <c r="G72" s="130"/>
      <c r="H72" s="130"/>
      <c r="I72" s="130"/>
      <c r="J72" s="130"/>
      <c r="K72" s="130"/>
      <c r="L72" s="130"/>
    </row>
    <row r="73" spans="1:12" s="124" customFormat="1" ht="27.6" x14ac:dyDescent="0.25">
      <c r="A73" s="119"/>
      <c r="B73" s="120"/>
      <c r="C73" s="121">
        <v>3</v>
      </c>
      <c r="D73" s="146"/>
      <c r="E73" s="132" t="s">
        <v>357</v>
      </c>
      <c r="F73" s="133"/>
      <c r="G73" s="134"/>
      <c r="H73" s="134"/>
      <c r="I73" s="134"/>
      <c r="J73" s="134"/>
      <c r="K73" s="134"/>
      <c r="L73" s="134"/>
    </row>
    <row r="74" spans="1:12" s="124" customFormat="1" x14ac:dyDescent="0.25">
      <c r="A74" s="119"/>
      <c r="B74" s="120"/>
      <c r="C74" s="121">
        <v>5</v>
      </c>
      <c r="D74" s="146"/>
      <c r="E74" s="156" t="s">
        <v>358</v>
      </c>
      <c r="F74" s="157"/>
      <c r="G74" s="158" t="s">
        <v>49</v>
      </c>
      <c r="H74" s="158" t="s">
        <v>49</v>
      </c>
      <c r="I74" s="158" t="s">
        <v>49</v>
      </c>
      <c r="J74" s="158" t="s">
        <v>49</v>
      </c>
      <c r="K74" s="158" t="s">
        <v>49</v>
      </c>
      <c r="L74" s="158" t="s">
        <v>49</v>
      </c>
    </row>
    <row r="75" spans="1:12" s="124" customFormat="1" x14ac:dyDescent="0.25">
      <c r="A75" s="119"/>
      <c r="B75" s="120"/>
      <c r="C75" s="121">
        <v>3</v>
      </c>
      <c r="D75" s="146"/>
      <c r="E75" s="132" t="s">
        <v>359</v>
      </c>
      <c r="F75" s="133"/>
      <c r="G75" s="134"/>
      <c r="H75" s="134"/>
      <c r="I75" s="134"/>
      <c r="J75" s="134"/>
      <c r="K75" s="134"/>
      <c r="L75" s="134"/>
    </row>
    <row r="76" spans="1:12" s="124" customFormat="1" x14ac:dyDescent="0.25">
      <c r="A76" s="119"/>
      <c r="B76" s="120"/>
      <c r="C76" s="121">
        <v>5</v>
      </c>
      <c r="D76" s="146"/>
      <c r="E76" s="156" t="s">
        <v>360</v>
      </c>
      <c r="F76" s="157"/>
      <c r="G76" s="159" t="s">
        <v>48</v>
      </c>
      <c r="H76" s="159" t="s">
        <v>48</v>
      </c>
      <c r="I76" s="159" t="s">
        <v>48</v>
      </c>
      <c r="J76" s="159" t="s">
        <v>48</v>
      </c>
      <c r="K76" s="159" t="s">
        <v>48</v>
      </c>
      <c r="L76" s="159" t="s">
        <v>48</v>
      </c>
    </row>
    <row r="77" spans="1:12" s="124" customFormat="1" x14ac:dyDescent="0.25">
      <c r="A77" s="119"/>
      <c r="B77" s="120"/>
      <c r="C77" s="121">
        <v>5</v>
      </c>
      <c r="D77" s="146"/>
      <c r="E77" s="156" t="s">
        <v>361</v>
      </c>
      <c r="F77" s="157"/>
      <c r="G77" s="159" t="s">
        <v>46</v>
      </c>
      <c r="H77" s="159" t="s">
        <v>46</v>
      </c>
      <c r="I77" s="159" t="s">
        <v>46</v>
      </c>
      <c r="J77" s="159" t="s">
        <v>46</v>
      </c>
      <c r="K77" s="159" t="s">
        <v>46</v>
      </c>
      <c r="L77" s="159" t="s">
        <v>46</v>
      </c>
    </row>
    <row r="78" spans="1:12" s="124" customFormat="1" x14ac:dyDescent="0.25">
      <c r="A78" s="119"/>
      <c r="B78" s="120"/>
      <c r="C78" s="121">
        <v>3</v>
      </c>
      <c r="D78" s="146"/>
      <c r="E78" s="132" t="s">
        <v>362</v>
      </c>
      <c r="F78" s="147"/>
      <c r="G78" s="134"/>
      <c r="H78" s="134"/>
      <c r="I78" s="134"/>
      <c r="J78" s="134"/>
      <c r="K78" s="134"/>
      <c r="L78" s="134"/>
    </row>
    <row r="79" spans="1:12" s="124" customFormat="1" x14ac:dyDescent="0.25">
      <c r="A79" s="119"/>
      <c r="B79" s="120"/>
      <c r="C79" s="121">
        <v>5</v>
      </c>
      <c r="D79" s="146"/>
      <c r="E79" s="156" t="s">
        <v>48</v>
      </c>
      <c r="F79" s="157"/>
      <c r="G79" s="159" t="s">
        <v>48</v>
      </c>
      <c r="H79" s="159" t="s">
        <v>48</v>
      </c>
      <c r="I79" s="159" t="s">
        <v>48</v>
      </c>
      <c r="J79" s="159" t="s">
        <v>48</v>
      </c>
      <c r="K79" s="159" t="s">
        <v>48</v>
      </c>
      <c r="L79" s="159" t="s">
        <v>48</v>
      </c>
    </row>
    <row r="80" spans="1:12" s="124" customFormat="1" x14ac:dyDescent="0.25">
      <c r="A80" s="119"/>
      <c r="B80" s="120"/>
      <c r="C80" s="121">
        <v>5</v>
      </c>
      <c r="D80" s="146"/>
      <c r="E80" s="156" t="s">
        <v>361</v>
      </c>
      <c r="F80" s="157"/>
      <c r="G80" s="159" t="s">
        <v>46</v>
      </c>
      <c r="H80" s="159" t="s">
        <v>46</v>
      </c>
      <c r="I80" s="159" t="s">
        <v>46</v>
      </c>
      <c r="J80" s="159" t="s">
        <v>46</v>
      </c>
      <c r="K80" s="159" t="s">
        <v>46</v>
      </c>
      <c r="L80" s="159" t="s">
        <v>46</v>
      </c>
    </row>
    <row r="81" spans="1:12" s="150" customFormat="1" x14ac:dyDescent="0.25">
      <c r="A81" s="119" t="s">
        <v>397</v>
      </c>
      <c r="B81" s="120"/>
      <c r="C81" s="121">
        <v>1</v>
      </c>
      <c r="D81" s="122" t="s">
        <v>398</v>
      </c>
      <c r="E81" s="122" t="s">
        <v>9</v>
      </c>
      <c r="F81" s="122"/>
      <c r="G81" s="123"/>
      <c r="H81" s="123"/>
      <c r="I81" s="123"/>
      <c r="J81" s="123"/>
      <c r="K81" s="123"/>
      <c r="L81" s="123"/>
    </row>
    <row r="82" spans="1:12" s="124" customFormat="1" x14ac:dyDescent="0.25">
      <c r="A82" s="119" t="s">
        <v>399</v>
      </c>
      <c r="B82" s="120"/>
      <c r="C82" s="121">
        <v>2</v>
      </c>
      <c r="D82" s="125" t="s">
        <v>400</v>
      </c>
      <c r="E82" s="125" t="s">
        <v>401</v>
      </c>
      <c r="F82" s="125"/>
      <c r="G82" s="126"/>
      <c r="H82" s="126"/>
      <c r="I82" s="126"/>
      <c r="J82" s="126"/>
      <c r="K82" s="126"/>
      <c r="L82" s="126"/>
    </row>
    <row r="83" spans="1:12" s="161" customFormat="1" x14ac:dyDescent="0.25">
      <c r="A83" s="119" t="s">
        <v>402</v>
      </c>
      <c r="B83" s="120"/>
      <c r="C83" s="121">
        <v>3</v>
      </c>
      <c r="D83" s="128" t="s">
        <v>403</v>
      </c>
      <c r="E83" s="128" t="s">
        <v>404</v>
      </c>
      <c r="F83" s="145"/>
      <c r="G83" s="130" t="str">
        <f t="shared" ref="G83:L83" si="4">IF(iOC_Purpose="Benchmark","n/a","")</f>
        <v/>
      </c>
      <c r="H83" s="130" t="str">
        <f t="shared" si="4"/>
        <v/>
      </c>
      <c r="I83" s="130" t="str">
        <f t="shared" si="4"/>
        <v/>
      </c>
      <c r="J83" s="130" t="str">
        <f t="shared" si="4"/>
        <v/>
      </c>
      <c r="K83" s="130" t="str">
        <f t="shared" si="4"/>
        <v/>
      </c>
      <c r="L83" s="130" t="str">
        <f t="shared" si="4"/>
        <v/>
      </c>
    </row>
    <row r="84" spans="1:12" s="124" customFormat="1" x14ac:dyDescent="0.25">
      <c r="A84" s="119" t="s">
        <v>405</v>
      </c>
      <c r="B84" s="120"/>
      <c r="C84" s="121">
        <v>4</v>
      </c>
      <c r="D84" s="146" t="s">
        <v>406</v>
      </c>
      <c r="E84" s="146" t="s">
        <v>406</v>
      </c>
      <c r="F84" s="147"/>
      <c r="G84" s="148" t="s">
        <v>407</v>
      </c>
      <c r="H84" s="148" t="s">
        <v>407</v>
      </c>
      <c r="I84" s="148" t="s">
        <v>407</v>
      </c>
      <c r="J84" s="148" t="s">
        <v>408</v>
      </c>
      <c r="K84" s="148" t="s">
        <v>408</v>
      </c>
      <c r="L84" s="148" t="s">
        <v>408</v>
      </c>
    </row>
    <row r="85" spans="1:12" s="161" customFormat="1" x14ac:dyDescent="0.25">
      <c r="A85" s="119" t="s">
        <v>409</v>
      </c>
      <c r="B85" s="120"/>
      <c r="C85" s="121">
        <v>4</v>
      </c>
      <c r="D85" s="146" t="s">
        <v>410</v>
      </c>
      <c r="E85" s="146" t="s">
        <v>410</v>
      </c>
      <c r="F85" s="147"/>
      <c r="G85" s="148" t="s">
        <v>411</v>
      </c>
      <c r="H85" s="148" t="s">
        <v>411</v>
      </c>
      <c r="I85" s="148" t="s">
        <v>411</v>
      </c>
      <c r="J85" s="148" t="s">
        <v>411</v>
      </c>
      <c r="K85" s="148" t="s">
        <v>411</v>
      </c>
      <c r="L85" s="148" t="s">
        <v>411</v>
      </c>
    </row>
    <row r="86" spans="1:12" s="161" customFormat="1" x14ac:dyDescent="0.25">
      <c r="A86" s="119" t="s">
        <v>412</v>
      </c>
      <c r="B86" s="120"/>
      <c r="C86" s="121">
        <v>4</v>
      </c>
      <c r="D86" s="146" t="s">
        <v>413</v>
      </c>
      <c r="E86" s="146" t="s">
        <v>413</v>
      </c>
      <c r="F86" s="147"/>
      <c r="G86" s="148" t="s">
        <v>414</v>
      </c>
      <c r="H86" s="148" t="s">
        <v>414</v>
      </c>
      <c r="I86" s="148" t="s">
        <v>414</v>
      </c>
      <c r="J86" s="148" t="s">
        <v>414</v>
      </c>
      <c r="K86" s="148" t="s">
        <v>414</v>
      </c>
      <c r="L86" s="148" t="s">
        <v>414</v>
      </c>
    </row>
    <row r="87" spans="1:12" s="161" customFormat="1" x14ac:dyDescent="0.25">
      <c r="A87" s="119" t="s">
        <v>421</v>
      </c>
      <c r="B87" s="120"/>
      <c r="C87" s="121">
        <v>3</v>
      </c>
      <c r="D87" s="128" t="s">
        <v>422</v>
      </c>
      <c r="E87" s="128" t="s">
        <v>423</v>
      </c>
      <c r="F87" s="145"/>
      <c r="G87" s="130"/>
      <c r="H87" s="130"/>
      <c r="I87" s="130"/>
      <c r="J87" s="130"/>
      <c r="K87" s="130"/>
      <c r="L87" s="130"/>
    </row>
    <row r="88" spans="1:12" s="124" customFormat="1" x14ac:dyDescent="0.25">
      <c r="A88" s="119" t="s">
        <v>424</v>
      </c>
      <c r="B88" s="120"/>
      <c r="C88" s="121">
        <v>4</v>
      </c>
      <c r="D88" s="146" t="s">
        <v>425</v>
      </c>
      <c r="E88" s="146" t="s">
        <v>426</v>
      </c>
      <c r="F88" s="147"/>
      <c r="G88" s="148"/>
      <c r="H88" s="148"/>
      <c r="I88" s="148"/>
      <c r="J88" s="148"/>
      <c r="K88" s="148"/>
      <c r="L88" s="148"/>
    </row>
    <row r="89" spans="1:12" s="124" customFormat="1" x14ac:dyDescent="0.25">
      <c r="A89" s="119" t="s">
        <v>427</v>
      </c>
      <c r="B89" s="120"/>
      <c r="C89" s="121">
        <v>1</v>
      </c>
      <c r="D89" s="122" t="s">
        <v>428</v>
      </c>
      <c r="E89" s="122" t="s">
        <v>429</v>
      </c>
      <c r="F89" s="122"/>
      <c r="G89" s="162"/>
      <c r="H89" s="162"/>
      <c r="I89" s="162"/>
      <c r="J89" s="162"/>
      <c r="K89" s="162"/>
      <c r="L89" s="162"/>
    </row>
    <row r="90" spans="1:12" s="124" customFormat="1" x14ac:dyDescent="0.25">
      <c r="A90" s="119" t="s">
        <v>478</v>
      </c>
      <c r="B90" s="120"/>
      <c r="C90" s="121">
        <v>2</v>
      </c>
      <c r="D90" s="125" t="s">
        <v>479</v>
      </c>
      <c r="E90" s="125" t="s">
        <v>480</v>
      </c>
      <c r="F90" s="125"/>
      <c r="G90" s="163"/>
      <c r="H90" s="163"/>
      <c r="I90" s="163"/>
      <c r="J90" s="163"/>
      <c r="K90" s="163"/>
      <c r="L90" s="163"/>
    </row>
    <row r="91" spans="1:12" s="150" customFormat="1" x14ac:dyDescent="0.25">
      <c r="A91" s="119" t="s">
        <v>56</v>
      </c>
      <c r="B91" s="120"/>
      <c r="C91" s="121">
        <v>3</v>
      </c>
      <c r="D91" s="164" t="s">
        <v>481</v>
      </c>
      <c r="E91" s="164" t="s">
        <v>482</v>
      </c>
      <c r="F91" s="165"/>
      <c r="G91" s="166" t="s">
        <v>779</v>
      </c>
      <c r="H91" s="166" t="s">
        <v>779</v>
      </c>
      <c r="I91" s="166" t="s">
        <v>779</v>
      </c>
      <c r="J91" s="166" t="str">
        <f t="shared" ref="J91:L91" si="5">IF(iOC_Purpose="Benchmark","1","n/a")</f>
        <v>n/a</v>
      </c>
      <c r="K91" s="166" t="str">
        <f t="shared" si="5"/>
        <v>n/a</v>
      </c>
      <c r="L91" s="166" t="str">
        <f t="shared" si="5"/>
        <v>n/a</v>
      </c>
    </row>
    <row r="92" spans="1:12" s="150" customFormat="1" x14ac:dyDescent="0.25">
      <c r="A92" s="119" t="s">
        <v>56</v>
      </c>
      <c r="B92" s="120"/>
      <c r="C92" s="121">
        <v>3</v>
      </c>
      <c r="D92" s="164" t="s">
        <v>481</v>
      </c>
      <c r="E92" s="164" t="s">
        <v>484</v>
      </c>
      <c r="F92" s="165"/>
      <c r="G92" s="166" t="str">
        <f t="shared" ref="G92:I92" si="6">IF(iOC_Purpose="Benchmark","1","n/a")</f>
        <v>n/a</v>
      </c>
      <c r="H92" s="166" t="str">
        <f t="shared" si="6"/>
        <v>n/a</v>
      </c>
      <c r="I92" s="166" t="str">
        <f t="shared" si="6"/>
        <v>n/a</v>
      </c>
      <c r="J92" s="166" t="s">
        <v>779</v>
      </c>
      <c r="K92" s="166" t="s">
        <v>779</v>
      </c>
      <c r="L92" s="166" t="s">
        <v>779</v>
      </c>
    </row>
    <row r="93" spans="1:12" s="167" customFormat="1" x14ac:dyDescent="0.3">
      <c r="A93" s="119" t="s">
        <v>58</v>
      </c>
      <c r="B93" s="120"/>
      <c r="C93" s="121">
        <v>3</v>
      </c>
      <c r="D93" s="164" t="s">
        <v>485</v>
      </c>
      <c r="E93" s="164" t="s">
        <v>486</v>
      </c>
      <c r="F93" s="165"/>
      <c r="G93" s="166" t="str">
        <f t="shared" ref="G93:L93" si="7">IF(iOC_LANG_DE,"Monat","month")</f>
        <v>Monat</v>
      </c>
      <c r="H93" s="166" t="str">
        <f t="shared" si="7"/>
        <v>Monat</v>
      </c>
      <c r="I93" s="166" t="str">
        <f t="shared" si="7"/>
        <v>Monat</v>
      </c>
      <c r="J93" s="166" t="str">
        <f t="shared" si="7"/>
        <v>Monat</v>
      </c>
      <c r="K93" s="166" t="str">
        <f t="shared" si="7"/>
        <v>Monat</v>
      </c>
      <c r="L93" s="166" t="str">
        <f t="shared" si="7"/>
        <v>Monat</v>
      </c>
    </row>
    <row r="94" spans="1:12" s="169" customFormat="1" ht="27.6" x14ac:dyDescent="0.3">
      <c r="A94" s="119" t="s">
        <v>487</v>
      </c>
      <c r="B94" s="120"/>
      <c r="C94" s="121">
        <v>3</v>
      </c>
      <c r="D94" s="164" t="str">
        <f>IF(iOC_Purpose="Benchmark","Price ID","Billing ID")</f>
        <v>Billing ID</v>
      </c>
      <c r="E94" s="164" t="s">
        <v>780</v>
      </c>
      <c r="F94" s="165"/>
      <c r="G94" s="168" t="str">
        <f t="shared" ref="G94:L95" ca="1" si="8">OFFSET($D$7,0,COLUMN()-4)</f>
        <v>BAR_SAP-SU-RAM</v>
      </c>
      <c r="H94" s="168" t="str">
        <f t="shared" ca="1" si="8"/>
        <v>BAR_SSAP-SU-STO</v>
      </c>
      <c r="I94" s="168" t="str">
        <f t="shared" ca="1" si="8"/>
        <v>BAR_SSAP-SU-SAPS</v>
      </c>
      <c r="J94" s="166" t="str">
        <f t="shared" ref="G94:L95" si="9">IF(iOC_Purpose="Benchmark","1","n/a")</f>
        <v>n/a</v>
      </c>
      <c r="K94" s="166" t="str">
        <f t="shared" si="9"/>
        <v>n/a</v>
      </c>
      <c r="L94" s="166" t="str">
        <f t="shared" si="9"/>
        <v>n/a</v>
      </c>
    </row>
    <row r="95" spans="1:12" s="169" customFormat="1" x14ac:dyDescent="0.3">
      <c r="A95" s="119" t="s">
        <v>487</v>
      </c>
      <c r="B95" s="120"/>
      <c r="C95" s="121">
        <v>3</v>
      </c>
      <c r="D95" s="164" t="str">
        <f>IF(iOC_Purpose="Benchmark","Price ID","Billing ID")</f>
        <v>Billing ID</v>
      </c>
      <c r="E95" s="164" t="s">
        <v>780</v>
      </c>
      <c r="F95" s="165"/>
      <c r="G95" s="166" t="str">
        <f t="shared" si="9"/>
        <v>n/a</v>
      </c>
      <c r="H95" s="166" t="str">
        <f t="shared" si="9"/>
        <v>n/a</v>
      </c>
      <c r="I95" s="166" t="str">
        <f t="shared" si="9"/>
        <v>n/a</v>
      </c>
      <c r="J95" s="168" t="str">
        <f t="shared" ca="1" si="8"/>
        <v>HEK_SAP-SU-RAM</v>
      </c>
      <c r="K95" s="168" t="str">
        <f t="shared" ca="1" si="8"/>
        <v>HEK_SAP-SU-STO</v>
      </c>
      <c r="L95" s="168" t="str">
        <f t="shared" ca="1" si="8"/>
        <v>HEK_SAP-SU-SAPS</v>
      </c>
    </row>
  </sheetData>
  <sheetProtection algorithmName="SHA-512" hashValue="sDc2I6tKUhpADQb0qSbsmhjMnPXKwuh6jTNxMgUdutKvofzC0FtI6WWAwGRXKpiLYT9OFq1IMeoKu/qRV7uycA==" saltValue="SssYVgwWbsm8wYQGDVNueQ==" spinCount="100000" sheet="1" objects="1" scenarios="1"/>
  <dataConsolidate/>
  <conditionalFormatting sqref="A10:A95">
    <cfRule type="expression" dxfId="15" priority="3952">
      <formula>OR(COUNTIF(INDIRECT("$A9:$A"&amp;8+COUNTA($A$10:$A$95)),A10)&gt;1,$A10="")</formula>
    </cfRule>
  </conditionalFormatting>
  <dataValidations disablePrompts="1" count="4">
    <dataValidation type="list" allowBlank="1" showInputMessage="1" showErrorMessage="1" sqref="G10:L11 G66:L67 G87:L87 G81:L83 G20:L21 G26:L27 G24:L24 G64:L64 G59:L60 G15:L15 G57:L57 G89:L90 G75:L75 G72:L73">
      <formula1>"n/a"</formula1>
    </dataValidation>
    <dataValidation type="list" allowBlank="1" showInputMessage="1" showErrorMessage="1" sqref="G21:L25 G58:L58 G16:L16 G12:L14 G60:L65 G28:L56 G68:L71">
      <formula1>iOC_Select</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G17:L19">
      <formula1>OR(G17="n/a",TYPE(G17)=1)</formula1>
    </dataValidation>
    <dataValidation type="list" allowBlank="1" showInputMessage="1" showErrorMessage="1" sqref="G74:L74">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outlinePr summaryBelow="0" summaryRight="0"/>
    <pageSetUpPr fitToPage="1"/>
  </sheetPr>
  <dimension ref="B1:AW30"/>
  <sheetViews>
    <sheetView showGridLines="0" zoomScale="72" zoomScaleNormal="72" zoomScaleSheetLayoutView="74" workbookViewId="0">
      <selection activeCell="E4" sqref="E4"/>
    </sheetView>
  </sheetViews>
  <sheetFormatPr baseColWidth="10" defaultColWidth="10.33203125" defaultRowHeight="13.8" x14ac:dyDescent="0.25"/>
  <cols>
    <col min="1" max="1" width="0.33203125" style="87" customWidth="1"/>
    <col min="2" max="2" width="3.6640625" style="87" customWidth="1"/>
    <col min="3" max="3" width="3.33203125" style="88" customWidth="1"/>
    <col min="4" max="4" width="68.6640625" style="87" customWidth="1"/>
    <col min="5" max="5" width="73.6640625" style="87" customWidth="1"/>
    <col min="6" max="6" width="26.33203125" style="88" customWidth="1"/>
    <col min="7" max="7" width="10.33203125" style="87"/>
    <col min="8" max="8" width="49.109375" style="87" customWidth="1"/>
    <col min="9" max="9" width="37.6640625" style="87" customWidth="1"/>
    <col min="10" max="16384" width="10.33203125" style="87"/>
  </cols>
  <sheetData>
    <row r="1" spans="2:6" s="95" customFormat="1" x14ac:dyDescent="0.3">
      <c r="B1" s="90"/>
      <c r="C1" s="90"/>
      <c r="D1" s="92" t="s">
        <v>218</v>
      </c>
      <c r="E1" s="93"/>
      <c r="F1" s="94"/>
    </row>
    <row r="2" spans="2:6" s="95" customFormat="1" x14ac:dyDescent="0.25">
      <c r="B2" s="90"/>
      <c r="C2" s="97"/>
      <c r="D2" s="98" t="s">
        <v>219</v>
      </c>
      <c r="E2" s="99" t="s">
        <v>200</v>
      </c>
      <c r="F2" s="94"/>
    </row>
    <row r="3" spans="2:6" s="95" customFormat="1" x14ac:dyDescent="0.25">
      <c r="B3" s="90"/>
      <c r="C3" s="97"/>
      <c r="D3" s="98" t="s">
        <v>221</v>
      </c>
      <c r="E3" s="99" t="s">
        <v>201</v>
      </c>
      <c r="F3" s="94"/>
    </row>
    <row r="4" spans="2:6" s="95" customFormat="1" ht="96.6" x14ac:dyDescent="0.3">
      <c r="B4" s="90"/>
      <c r="C4" s="97"/>
      <c r="D4" s="106" t="s">
        <v>223</v>
      </c>
      <c r="E4" s="255" t="s">
        <v>781</v>
      </c>
      <c r="F4" s="94"/>
    </row>
    <row r="5" spans="2:6" s="103" customFormat="1" x14ac:dyDescent="0.3">
      <c r="B5" s="100"/>
      <c r="C5" s="101"/>
      <c r="D5" s="102"/>
      <c r="E5" s="102"/>
      <c r="F5" s="94"/>
    </row>
    <row r="6" spans="2:6" s="95" customFormat="1" x14ac:dyDescent="0.3">
      <c r="B6" s="90"/>
      <c r="C6" s="109"/>
      <c r="D6" s="106" t="s">
        <v>225</v>
      </c>
      <c r="E6" s="107"/>
      <c r="F6" s="108" t="s">
        <v>591</v>
      </c>
    </row>
    <row r="7" spans="2:6" s="95" customFormat="1" ht="27.6" x14ac:dyDescent="0.25">
      <c r="B7" s="90"/>
      <c r="C7" s="109"/>
      <c r="D7" s="98" t="s">
        <v>229</v>
      </c>
      <c r="E7" s="98"/>
      <c r="F7" s="256" t="s">
        <v>782</v>
      </c>
    </row>
    <row r="8" spans="2:6" s="95" customFormat="1" ht="27.6" x14ac:dyDescent="0.25">
      <c r="B8" s="90"/>
      <c r="C8" s="109"/>
      <c r="D8" s="98" t="s">
        <v>233</v>
      </c>
      <c r="E8" s="98"/>
      <c r="F8" s="256" t="s">
        <v>783</v>
      </c>
    </row>
    <row r="9" spans="2:6" s="118" customFormat="1" x14ac:dyDescent="0.25">
      <c r="B9" s="113"/>
      <c r="C9" s="114" t="s">
        <v>237</v>
      </c>
      <c r="D9" s="115" t="s">
        <v>238</v>
      </c>
      <c r="E9" s="116" t="s">
        <v>605</v>
      </c>
      <c r="F9" s="117" t="s">
        <v>606</v>
      </c>
    </row>
    <row r="10" spans="2:6" s="124" customFormat="1" x14ac:dyDescent="0.25">
      <c r="B10" s="120"/>
      <c r="C10" s="121">
        <v>1</v>
      </c>
      <c r="D10" s="122" t="s">
        <v>14</v>
      </c>
      <c r="E10" s="122"/>
      <c r="F10" s="123"/>
    </row>
    <row r="11" spans="2:6" s="124" customFormat="1" x14ac:dyDescent="0.25">
      <c r="B11" s="120"/>
      <c r="C11" s="121">
        <v>2</v>
      </c>
      <c r="D11" s="125" t="s">
        <v>243</v>
      </c>
      <c r="E11" s="125"/>
      <c r="F11" s="126"/>
    </row>
    <row r="12" spans="2:6" s="124" customFormat="1" x14ac:dyDescent="0.25">
      <c r="B12" s="120"/>
      <c r="C12" s="121">
        <v>3</v>
      </c>
      <c r="D12" s="128" t="s">
        <v>299</v>
      </c>
      <c r="E12" s="145"/>
      <c r="F12" s="130"/>
    </row>
    <row r="13" spans="2:6" s="135" customFormat="1" x14ac:dyDescent="0.25">
      <c r="B13" s="120"/>
      <c r="C13" s="121">
        <v>4</v>
      </c>
      <c r="D13" s="132" t="s">
        <v>200</v>
      </c>
      <c r="E13" s="133"/>
      <c r="F13" s="134"/>
    </row>
    <row r="14" spans="2:6" s="124" customFormat="1" x14ac:dyDescent="0.25">
      <c r="B14" s="120"/>
      <c r="C14" s="121">
        <v>5</v>
      </c>
      <c r="D14" s="257" t="s">
        <v>784</v>
      </c>
      <c r="E14" s="258"/>
      <c r="F14" s="139" t="s">
        <v>37</v>
      </c>
    </row>
    <row r="15" spans="2:6" s="124" customFormat="1" x14ac:dyDescent="0.25">
      <c r="B15" s="120"/>
      <c r="C15" s="121">
        <v>5</v>
      </c>
      <c r="D15" s="127" t="s">
        <v>785</v>
      </c>
      <c r="E15" s="141"/>
      <c r="F15" s="139" t="s">
        <v>39</v>
      </c>
    </row>
    <row r="16" spans="2:6" s="124" customFormat="1" x14ac:dyDescent="0.25">
      <c r="B16" s="120"/>
      <c r="C16" s="121">
        <v>5</v>
      </c>
      <c r="D16" s="127" t="s">
        <v>786</v>
      </c>
      <c r="E16" s="136"/>
      <c r="F16" s="137" t="s">
        <v>37</v>
      </c>
    </row>
    <row r="17" spans="2:49" s="124" customFormat="1" x14ac:dyDescent="0.25">
      <c r="B17" s="120"/>
      <c r="C17" s="121">
        <v>5</v>
      </c>
      <c r="D17" s="127" t="s">
        <v>787</v>
      </c>
      <c r="E17" s="136"/>
      <c r="F17" s="137" t="s">
        <v>37</v>
      </c>
    </row>
    <row r="18" spans="2:49" s="124" customFormat="1" ht="27.6" x14ac:dyDescent="0.25">
      <c r="B18" s="120"/>
      <c r="C18" s="121">
        <v>5</v>
      </c>
      <c r="D18" s="127" t="s">
        <v>788</v>
      </c>
      <c r="E18" s="136"/>
      <c r="F18" s="137" t="s">
        <v>37</v>
      </c>
    </row>
    <row r="19" spans="2:49" s="124" customFormat="1" x14ac:dyDescent="0.25">
      <c r="B19" s="120"/>
      <c r="C19" s="121">
        <v>5</v>
      </c>
      <c r="D19" s="127" t="s">
        <v>789</v>
      </c>
      <c r="E19" s="136"/>
      <c r="F19" s="137" t="s">
        <v>37</v>
      </c>
    </row>
    <row r="20" spans="2:49" s="124" customFormat="1" x14ac:dyDescent="0.25">
      <c r="B20" s="120"/>
      <c r="C20" s="121">
        <v>5</v>
      </c>
      <c r="D20" s="127" t="s">
        <v>790</v>
      </c>
      <c r="E20" s="136"/>
      <c r="F20" s="137" t="s">
        <v>37</v>
      </c>
    </row>
    <row r="21" spans="2:49" s="124" customFormat="1" x14ac:dyDescent="0.25">
      <c r="B21" s="120"/>
      <c r="C21" s="121">
        <v>1</v>
      </c>
      <c r="D21" s="122" t="s">
        <v>429</v>
      </c>
      <c r="E21" s="122"/>
      <c r="F21" s="162"/>
    </row>
    <row r="22" spans="2:49" s="124" customFormat="1" x14ac:dyDescent="0.25">
      <c r="B22" s="120"/>
      <c r="C22" s="121">
        <v>2</v>
      </c>
      <c r="D22" s="125" t="s">
        <v>432</v>
      </c>
      <c r="E22" s="125"/>
      <c r="F22" s="126"/>
      <c r="AC22" s="161"/>
      <c r="AD22" s="161"/>
      <c r="AE22" s="161"/>
      <c r="AF22" s="161"/>
      <c r="AG22" s="161"/>
      <c r="AH22" s="161"/>
      <c r="AI22" s="161"/>
      <c r="AJ22" s="161"/>
      <c r="AK22" s="161"/>
      <c r="AL22" s="161"/>
      <c r="AM22" s="161"/>
      <c r="AN22" s="161"/>
      <c r="AO22" s="161"/>
      <c r="AP22" s="161"/>
      <c r="AQ22" s="161"/>
      <c r="AR22" s="161"/>
      <c r="AS22" s="161"/>
      <c r="AT22" s="161"/>
      <c r="AU22" s="161"/>
      <c r="AV22" s="161"/>
      <c r="AW22" s="161"/>
    </row>
    <row r="23" spans="2:49" s="124" customFormat="1" x14ac:dyDescent="0.25">
      <c r="B23" s="120"/>
      <c r="C23" s="121">
        <v>3</v>
      </c>
      <c r="D23" s="128" t="s">
        <v>435</v>
      </c>
      <c r="E23" s="145"/>
      <c r="F23" s="130"/>
    </row>
    <row r="24" spans="2:49" s="124" customFormat="1" x14ac:dyDescent="0.25">
      <c r="B24" s="120"/>
      <c r="C24" s="121">
        <v>4</v>
      </c>
      <c r="D24" s="146" t="s">
        <v>471</v>
      </c>
      <c r="E24" s="147"/>
      <c r="F24" s="148" t="s">
        <v>42</v>
      </c>
    </row>
    <row r="25" spans="2:49" s="124" customFormat="1" x14ac:dyDescent="0.25">
      <c r="B25" s="120"/>
      <c r="C25" s="121">
        <v>2</v>
      </c>
      <c r="D25" s="125" t="s">
        <v>480</v>
      </c>
      <c r="E25" s="125"/>
      <c r="F25" s="163"/>
    </row>
    <row r="26" spans="2:49" s="150" customFormat="1" x14ac:dyDescent="0.25">
      <c r="B26" s="120"/>
      <c r="C26" s="121">
        <v>3</v>
      </c>
      <c r="D26" s="164" t="s">
        <v>482</v>
      </c>
      <c r="E26" s="259" t="s">
        <v>791</v>
      </c>
      <c r="F26" s="168" t="s">
        <v>792</v>
      </c>
    </row>
    <row r="27" spans="2:49" s="150" customFormat="1" x14ac:dyDescent="0.25">
      <c r="B27" s="120"/>
      <c r="C27" s="121">
        <v>3</v>
      </c>
      <c r="D27" s="164" t="s">
        <v>484</v>
      </c>
      <c r="E27" s="259" t="s">
        <v>791</v>
      </c>
      <c r="F27" s="168" t="s">
        <v>792</v>
      </c>
    </row>
    <row r="28" spans="2:49" s="167" customFormat="1" x14ac:dyDescent="0.3">
      <c r="B28" s="120"/>
      <c r="C28" s="121">
        <v>3</v>
      </c>
      <c r="D28" s="164" t="s">
        <v>486</v>
      </c>
      <c r="E28" s="165"/>
      <c r="F28" s="166" t="s">
        <v>72</v>
      </c>
    </row>
    <row r="29" spans="2:49" s="169" customFormat="1" x14ac:dyDescent="0.3">
      <c r="B29" s="120"/>
      <c r="C29" s="121">
        <v>3</v>
      </c>
      <c r="D29" s="164" t="s">
        <v>793</v>
      </c>
      <c r="E29" s="165"/>
      <c r="F29" s="168" t="s">
        <v>794</v>
      </c>
    </row>
    <row r="30" spans="2:49" s="169" customFormat="1" x14ac:dyDescent="0.3">
      <c r="B30" s="120"/>
      <c r="C30" s="121">
        <v>3</v>
      </c>
      <c r="D30" s="164" t="s">
        <v>793</v>
      </c>
      <c r="E30" s="165"/>
      <c r="F30" s="168" t="s">
        <v>795</v>
      </c>
    </row>
  </sheetData>
  <sheetProtection algorithmName="SHA-512" hashValue="CbsVAQLTJS8bileVHLW7czWGv366vy+TZ6164iSFQiEKGdqnblNx+cLcIggMVJq6mb3bv2qyz3KLsbJ3oDB4FQ==" saltValue="aI91UuxlujZ2P2wbfju08w==" spinCount="100000" sheet="1" objects="1" scenarios="1"/>
  <dataConsolidate/>
  <dataValidations disablePrompts="1" count="3">
    <dataValidation type="list" allowBlank="1" showInputMessage="1" showErrorMessage="1" sqref="F23:F24">
      <formula1>IF(iOC_Purpose="Benchmark",iOC_Select,iOC_Select_Financial_Responsibility)</formula1>
    </dataValidation>
    <dataValidation type="list" allowBlank="1" showInputMessage="1" showErrorMessage="1" sqref="F10:F11 F25 F21:F22">
      <formula1>"n/a"</formula1>
    </dataValidation>
    <dataValidation type="list" allowBlank="1" showInputMessage="1" showErrorMessage="1" sqref="F12:F20">
      <formula1>iOC_Select</formula1>
    </dataValidation>
  </dataValidations>
  <hyperlinks>
    <hyperlink ref="D1" location="'Services'!A1" display="Back to Service Portfolio"/>
  </hyperlinks>
  <pageMargins left="0.28000000000000003" right="0.26" top="0.78740157480314965" bottom="0.78740157480314965" header="0.31496062992125984" footer="0.31496062992125984"/>
  <pageSetup paperSize="9" scale="82" fitToHeight="0" pageOrder="overThenDown" orientation="landscape" cellComments="atEnd" r:id="rId1"/>
  <headerFooter>
    <oddHeader>&amp;L&amp;"Arial,Standard"&amp;8&amp;G&amp;C&amp;"Arial,Standard"&amp;10Ausschreibung
TZB-SAP-2025&amp;R&amp;"Arial,Standard"&amp;10Beschaffung
Vergabe
01-02-01</oddHeader>
    <oddFooter>&amp;L&amp;"Arial,Standard"&amp;10© BARMER&amp;C&amp;"Arial,Standard"&amp;10Seite &amp;P von &amp;N&amp;R&amp;"Arial,Standard"&amp;10Version 1.0</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outlinePr summaryBelow="0" summaryRight="0"/>
    <pageSetUpPr fitToPage="1"/>
  </sheetPr>
  <dimension ref="A1:H120"/>
  <sheetViews>
    <sheetView showGridLines="0" zoomScaleNormal="100" zoomScaleSheetLayoutView="100" workbookViewId="0">
      <selection activeCell="F18" sqref="F18"/>
    </sheetView>
  </sheetViews>
  <sheetFormatPr baseColWidth="10" defaultColWidth="10.5546875" defaultRowHeight="13.8" x14ac:dyDescent="0.25"/>
  <cols>
    <col min="1" max="1" width="0.33203125" style="86" customWidth="1"/>
    <col min="2" max="2" width="2.88671875" style="87" customWidth="1"/>
    <col min="3" max="3" width="3.5546875" style="88" customWidth="1"/>
    <col min="4" max="4" width="68.33203125" style="87" hidden="1" customWidth="1"/>
    <col min="5" max="5" width="52.6640625" style="87" customWidth="1"/>
    <col min="6" max="6" width="52.33203125" style="87" customWidth="1"/>
    <col min="7" max="8" width="19.6640625" style="88" customWidth="1"/>
    <col min="9" max="16384" width="10.5546875" style="87"/>
  </cols>
  <sheetData>
    <row r="1" spans="1:8" s="95" customFormat="1" x14ac:dyDescent="0.3">
      <c r="A1" s="89" t="s">
        <v>217</v>
      </c>
      <c r="B1" s="90" t="s">
        <v>53</v>
      </c>
      <c r="C1" s="90"/>
      <c r="D1" s="91"/>
      <c r="E1" s="92" t="s">
        <v>218</v>
      </c>
      <c r="F1" s="93"/>
      <c r="G1" s="94"/>
      <c r="H1" s="94"/>
    </row>
    <row r="2" spans="1:8" s="95" customFormat="1" x14ac:dyDescent="0.25">
      <c r="A2" s="96"/>
      <c r="B2" s="90"/>
      <c r="C2" s="97"/>
      <c r="D2" s="98" t="s">
        <v>219</v>
      </c>
      <c r="E2" s="98" t="s">
        <v>219</v>
      </c>
      <c r="F2" s="99" t="s">
        <v>796</v>
      </c>
      <c r="G2" s="94"/>
      <c r="H2" s="94"/>
    </row>
    <row r="3" spans="1:8" s="95" customFormat="1" x14ac:dyDescent="0.25">
      <c r="A3" s="96"/>
      <c r="B3" s="90"/>
      <c r="C3" s="97"/>
      <c r="D3" s="98" t="s">
        <v>220</v>
      </c>
      <c r="E3" s="98" t="s">
        <v>221</v>
      </c>
      <c r="F3" s="99" t="s">
        <v>207</v>
      </c>
      <c r="G3" s="94"/>
      <c r="H3" s="94"/>
    </row>
    <row r="4" spans="1:8" s="95" customFormat="1" ht="69" x14ac:dyDescent="0.25">
      <c r="A4" s="96"/>
      <c r="B4" s="90"/>
      <c r="C4" s="97"/>
      <c r="D4" s="98" t="s">
        <v>222</v>
      </c>
      <c r="E4" s="98" t="s">
        <v>223</v>
      </c>
      <c r="F4" s="99" t="s">
        <v>797</v>
      </c>
      <c r="G4" s="94"/>
      <c r="H4" s="94"/>
    </row>
    <row r="5" spans="1:8" s="103" customFormat="1" x14ac:dyDescent="0.3">
      <c r="A5" s="96"/>
      <c r="B5" s="100"/>
      <c r="C5" s="101"/>
      <c r="D5" s="102"/>
      <c r="E5" s="102"/>
      <c r="F5" s="102"/>
      <c r="G5" s="94"/>
      <c r="H5" s="94"/>
    </row>
    <row r="6" spans="1:8" s="95" customFormat="1" x14ac:dyDescent="0.25">
      <c r="A6" s="104"/>
      <c r="B6" s="90"/>
      <c r="C6" s="109"/>
      <c r="D6" s="98" t="s">
        <v>228</v>
      </c>
      <c r="E6" s="106" t="s">
        <v>225</v>
      </c>
      <c r="F6" s="107"/>
      <c r="G6" s="108" t="s">
        <v>226</v>
      </c>
      <c r="H6" s="256" t="s">
        <v>227</v>
      </c>
    </row>
    <row r="7" spans="1:8" s="95" customFormat="1" x14ac:dyDescent="0.25">
      <c r="A7" s="104"/>
      <c r="B7" s="90"/>
      <c r="C7" s="109"/>
      <c r="D7" s="98" t="s">
        <v>228</v>
      </c>
      <c r="E7" s="98" t="s">
        <v>229</v>
      </c>
      <c r="F7" s="98"/>
      <c r="G7" s="256" t="s">
        <v>798</v>
      </c>
      <c r="H7" s="256" t="s">
        <v>799</v>
      </c>
    </row>
    <row r="8" spans="1:8" s="95" customFormat="1" x14ac:dyDescent="0.25">
      <c r="A8" s="96"/>
      <c r="B8" s="90"/>
      <c r="C8" s="109"/>
      <c r="D8" s="98" t="s">
        <v>232</v>
      </c>
      <c r="E8" s="98" t="s">
        <v>233</v>
      </c>
      <c r="F8" s="98"/>
      <c r="G8" s="256" t="s">
        <v>206</v>
      </c>
      <c r="H8" s="256" t="s">
        <v>206</v>
      </c>
    </row>
    <row r="9" spans="1:8" s="118" customFormat="1" x14ac:dyDescent="0.25">
      <c r="A9" s="112" t="s">
        <v>235</v>
      </c>
      <c r="B9" s="113" t="s">
        <v>236</v>
      </c>
      <c r="C9" s="114" t="s">
        <v>237</v>
      </c>
      <c r="D9" s="115" t="s">
        <v>238</v>
      </c>
      <c r="E9" s="115" t="s">
        <v>238</v>
      </c>
      <c r="F9" s="116" t="str">
        <f>IF(iOC_LANG_DE,"Anmerkung","Comment")</f>
        <v>Anmerkung</v>
      </c>
      <c r="G9" s="117" t="str">
        <f>IF(iOC_LANG_DE,"Variante ","Variant ")&amp;COLUMN()-COLUMN($F9)</f>
        <v>Variante 1</v>
      </c>
      <c r="H9" s="117" t="str">
        <f>IF(iOC_LANG_DE,"Variante ","Variant ")&amp;COLUMN()-COLUMN($F9)</f>
        <v>Variante 2</v>
      </c>
    </row>
    <row r="10" spans="1:8" s="124" customFormat="1" x14ac:dyDescent="0.25">
      <c r="A10" s="119" t="s">
        <v>239</v>
      </c>
      <c r="B10" s="120"/>
      <c r="C10" s="121">
        <v>1</v>
      </c>
      <c r="D10" s="122" t="s">
        <v>240</v>
      </c>
      <c r="E10" s="122" t="s">
        <v>14</v>
      </c>
      <c r="F10" s="122"/>
      <c r="G10" s="123"/>
      <c r="H10" s="123"/>
    </row>
    <row r="11" spans="1:8" s="124" customFormat="1" x14ac:dyDescent="0.25">
      <c r="A11" s="119" t="s">
        <v>241</v>
      </c>
      <c r="B11" s="120"/>
      <c r="C11" s="121">
        <v>2</v>
      </c>
      <c r="D11" s="125" t="s">
        <v>242</v>
      </c>
      <c r="E11" s="125" t="s">
        <v>243</v>
      </c>
      <c r="F11" s="125"/>
      <c r="G11" s="126"/>
      <c r="H11" s="126"/>
    </row>
    <row r="12" spans="1:8" s="124" customFormat="1" x14ac:dyDescent="0.25">
      <c r="A12" s="119" t="s">
        <v>294</v>
      </c>
      <c r="B12" s="120"/>
      <c r="C12" s="121">
        <v>3</v>
      </c>
      <c r="D12" s="128" t="s">
        <v>295</v>
      </c>
      <c r="E12" s="128" t="s">
        <v>296</v>
      </c>
      <c r="F12" s="145"/>
      <c r="G12" s="130"/>
      <c r="H12" s="130"/>
    </row>
    <row r="13" spans="1:8" s="135" customFormat="1" x14ac:dyDescent="0.25">
      <c r="A13" s="119" t="s">
        <v>800</v>
      </c>
      <c r="B13" s="120"/>
      <c r="C13" s="121">
        <v>4</v>
      </c>
      <c r="D13" s="132" t="s">
        <v>801</v>
      </c>
      <c r="E13" s="132" t="s">
        <v>802</v>
      </c>
      <c r="F13" s="133"/>
      <c r="G13" s="134"/>
      <c r="H13" s="134"/>
    </row>
    <row r="14" spans="1:8" s="124" customFormat="1" x14ac:dyDescent="0.25">
      <c r="A14" s="119" t="s">
        <v>803</v>
      </c>
      <c r="B14" s="120"/>
      <c r="C14" s="121">
        <v>5</v>
      </c>
      <c r="D14" s="127" t="s">
        <v>804</v>
      </c>
      <c r="E14" s="127" t="s">
        <v>804</v>
      </c>
      <c r="F14" s="136"/>
      <c r="G14" s="137" t="s">
        <v>39</v>
      </c>
      <c r="H14" s="137" t="s">
        <v>39</v>
      </c>
    </row>
    <row r="15" spans="1:8" s="124" customFormat="1" x14ac:dyDescent="0.25">
      <c r="A15" s="119" t="s">
        <v>805</v>
      </c>
      <c r="B15" s="120"/>
      <c r="C15" s="121">
        <v>5</v>
      </c>
      <c r="D15" s="127" t="s">
        <v>806</v>
      </c>
      <c r="E15" s="127" t="s">
        <v>806</v>
      </c>
      <c r="F15" s="136"/>
      <c r="G15" s="137" t="s">
        <v>39</v>
      </c>
      <c r="H15" s="137" t="s">
        <v>39</v>
      </c>
    </row>
    <row r="16" spans="1:8" s="124" customFormat="1" x14ac:dyDescent="0.25">
      <c r="A16" s="119" t="s">
        <v>807</v>
      </c>
      <c r="B16" s="120"/>
      <c r="C16" s="121">
        <v>5</v>
      </c>
      <c r="D16" s="127" t="s">
        <v>808</v>
      </c>
      <c r="E16" s="127" t="s">
        <v>808</v>
      </c>
      <c r="F16" s="136"/>
      <c r="G16" s="137" t="s">
        <v>37</v>
      </c>
      <c r="H16" s="137" t="s">
        <v>37</v>
      </c>
    </row>
    <row r="17" spans="1:8" s="124" customFormat="1" x14ac:dyDescent="0.25">
      <c r="A17" s="119" t="s">
        <v>809</v>
      </c>
      <c r="B17" s="120"/>
      <c r="C17" s="121">
        <v>5</v>
      </c>
      <c r="D17" s="127" t="s">
        <v>810</v>
      </c>
      <c r="E17" s="127" t="s">
        <v>811</v>
      </c>
      <c r="F17" s="136"/>
      <c r="G17" s="137" t="s">
        <v>39</v>
      </c>
      <c r="H17" s="137" t="s">
        <v>39</v>
      </c>
    </row>
    <row r="18" spans="1:8" s="135" customFormat="1" x14ac:dyDescent="0.25">
      <c r="A18" s="119" t="s">
        <v>812</v>
      </c>
      <c r="B18" s="120"/>
      <c r="C18" s="121">
        <v>4</v>
      </c>
      <c r="D18" s="132" t="s">
        <v>813</v>
      </c>
      <c r="E18" s="132" t="s">
        <v>814</v>
      </c>
      <c r="F18" s="133"/>
      <c r="G18" s="134"/>
      <c r="H18" s="134"/>
    </row>
    <row r="19" spans="1:8" s="135" customFormat="1" x14ac:dyDescent="0.25">
      <c r="A19" s="119" t="s">
        <v>815</v>
      </c>
      <c r="B19" s="120"/>
      <c r="C19" s="121">
        <v>5</v>
      </c>
      <c r="D19" s="127" t="s">
        <v>816</v>
      </c>
      <c r="E19" s="127" t="s">
        <v>817</v>
      </c>
      <c r="F19" s="136" t="s">
        <v>818</v>
      </c>
      <c r="G19" s="137" t="s">
        <v>37</v>
      </c>
      <c r="H19" s="137" t="s">
        <v>37</v>
      </c>
    </row>
    <row r="20" spans="1:8" s="124" customFormat="1" x14ac:dyDescent="0.25">
      <c r="A20" s="119" t="s">
        <v>819</v>
      </c>
      <c r="B20" s="120"/>
      <c r="C20" s="121">
        <v>5</v>
      </c>
      <c r="D20" s="127" t="s">
        <v>820</v>
      </c>
      <c r="E20" s="127" t="s">
        <v>821</v>
      </c>
      <c r="F20" s="136"/>
      <c r="G20" s="137" t="s">
        <v>39</v>
      </c>
      <c r="H20" s="137" t="s">
        <v>39</v>
      </c>
    </row>
    <row r="21" spans="1:8" s="144" customFormat="1" x14ac:dyDescent="0.25">
      <c r="A21" s="119" t="s">
        <v>300</v>
      </c>
      <c r="B21" s="120"/>
      <c r="C21" s="121">
        <v>2</v>
      </c>
      <c r="D21" s="125" t="s">
        <v>301</v>
      </c>
      <c r="E21" s="125" t="s">
        <v>302</v>
      </c>
      <c r="F21" s="125"/>
      <c r="G21" s="126"/>
      <c r="H21" s="126"/>
    </row>
    <row r="22" spans="1:8" s="144" customFormat="1" x14ac:dyDescent="0.25">
      <c r="A22" s="119" t="s">
        <v>822</v>
      </c>
      <c r="B22" s="120"/>
      <c r="C22" s="121">
        <v>3</v>
      </c>
      <c r="D22" s="128" t="s">
        <v>823</v>
      </c>
      <c r="E22" s="128" t="s">
        <v>824</v>
      </c>
      <c r="F22" s="145"/>
      <c r="G22" s="130"/>
      <c r="H22" s="130"/>
    </row>
    <row r="23" spans="1:8" s="124" customFormat="1" x14ac:dyDescent="0.25">
      <c r="A23" s="119" t="s">
        <v>825</v>
      </c>
      <c r="B23" s="120"/>
      <c r="C23" s="121">
        <v>4</v>
      </c>
      <c r="D23" s="132" t="s">
        <v>295</v>
      </c>
      <c r="E23" s="132" t="s">
        <v>296</v>
      </c>
      <c r="F23" s="133"/>
      <c r="G23" s="134"/>
      <c r="H23" s="134"/>
    </row>
    <row r="24" spans="1:8" s="124" customFormat="1" x14ac:dyDescent="0.25">
      <c r="A24" s="119" t="s">
        <v>826</v>
      </c>
      <c r="B24" s="120"/>
      <c r="C24" s="121">
        <v>5</v>
      </c>
      <c r="D24" s="127" t="s">
        <v>827</v>
      </c>
      <c r="E24" s="127" t="s">
        <v>828</v>
      </c>
      <c r="F24" s="136"/>
      <c r="G24" s="137" t="s">
        <v>37</v>
      </c>
      <c r="H24" s="137" t="s">
        <v>37</v>
      </c>
    </row>
    <row r="25" spans="1:8" s="124" customFormat="1" x14ac:dyDescent="0.25">
      <c r="A25" s="119" t="s">
        <v>829</v>
      </c>
      <c r="B25" s="120"/>
      <c r="C25" s="121">
        <v>4</v>
      </c>
      <c r="D25" s="132" t="s">
        <v>206</v>
      </c>
      <c r="E25" s="132" t="s">
        <v>206</v>
      </c>
      <c r="F25" s="133"/>
      <c r="G25" s="134"/>
      <c r="H25" s="134"/>
    </row>
    <row r="26" spans="1:8" s="124" customFormat="1" x14ac:dyDescent="0.25">
      <c r="A26" s="119" t="s">
        <v>830</v>
      </c>
      <c r="B26" s="120"/>
      <c r="C26" s="121">
        <v>5</v>
      </c>
      <c r="D26" s="156" t="s">
        <v>831</v>
      </c>
      <c r="E26" s="156" t="s">
        <v>832</v>
      </c>
      <c r="F26" s="157" t="s">
        <v>833</v>
      </c>
      <c r="G26" s="158" t="s">
        <v>37</v>
      </c>
      <c r="H26" s="158" t="s">
        <v>37</v>
      </c>
    </row>
    <row r="27" spans="1:8" s="135" customFormat="1" x14ac:dyDescent="0.25">
      <c r="A27" s="119" t="s">
        <v>834</v>
      </c>
      <c r="B27" s="120"/>
      <c r="C27" s="121">
        <v>5</v>
      </c>
      <c r="D27" s="127" t="s">
        <v>835</v>
      </c>
      <c r="E27" s="127" t="s">
        <v>835</v>
      </c>
      <c r="F27" s="136"/>
      <c r="G27" s="137" t="s">
        <v>37</v>
      </c>
      <c r="H27" s="137" t="s">
        <v>37</v>
      </c>
    </row>
    <row r="28" spans="1:8" s="124" customFormat="1" x14ac:dyDescent="0.25">
      <c r="A28" s="119" t="s">
        <v>836</v>
      </c>
      <c r="B28" s="120"/>
      <c r="C28" s="121">
        <v>5</v>
      </c>
      <c r="D28" s="127" t="s">
        <v>837</v>
      </c>
      <c r="E28" s="127" t="s">
        <v>837</v>
      </c>
      <c r="F28" s="136"/>
      <c r="G28" s="137" t="s">
        <v>39</v>
      </c>
      <c r="H28" s="137" t="s">
        <v>39</v>
      </c>
    </row>
    <row r="29" spans="1:8" s="124" customFormat="1" x14ac:dyDescent="0.25">
      <c r="A29" s="119" t="s">
        <v>838</v>
      </c>
      <c r="B29" s="120"/>
      <c r="C29" s="121">
        <v>5</v>
      </c>
      <c r="D29" s="127" t="s">
        <v>839</v>
      </c>
      <c r="E29" s="127" t="s">
        <v>839</v>
      </c>
      <c r="F29" s="136"/>
      <c r="G29" s="137" t="s">
        <v>39</v>
      </c>
      <c r="H29" s="137" t="s">
        <v>39</v>
      </c>
    </row>
    <row r="30" spans="1:8" s="124" customFormat="1" x14ac:dyDescent="0.25">
      <c r="A30" s="119" t="s">
        <v>840</v>
      </c>
      <c r="B30" s="120"/>
      <c r="C30" s="121">
        <v>5</v>
      </c>
      <c r="D30" s="127" t="s">
        <v>841</v>
      </c>
      <c r="E30" s="127" t="s">
        <v>841</v>
      </c>
      <c r="F30" s="136"/>
      <c r="G30" s="137" t="s">
        <v>39</v>
      </c>
      <c r="H30" s="137" t="s">
        <v>39</v>
      </c>
    </row>
    <row r="31" spans="1:8" s="124" customFormat="1" x14ac:dyDescent="0.25">
      <c r="A31" s="119" t="s">
        <v>842</v>
      </c>
      <c r="B31" s="120"/>
      <c r="C31" s="121">
        <v>5</v>
      </c>
      <c r="D31" s="127" t="s">
        <v>843</v>
      </c>
      <c r="E31" s="127" t="s">
        <v>844</v>
      </c>
      <c r="F31" s="136"/>
      <c r="G31" s="137" t="s">
        <v>39</v>
      </c>
      <c r="H31" s="137" t="s">
        <v>39</v>
      </c>
    </row>
    <row r="32" spans="1:8" s="124" customFormat="1" x14ac:dyDescent="0.25">
      <c r="A32" s="119" t="s">
        <v>845</v>
      </c>
      <c r="B32" s="120"/>
      <c r="C32" s="121">
        <v>5</v>
      </c>
      <c r="D32" s="127" t="s">
        <v>846</v>
      </c>
      <c r="E32" s="127" t="s">
        <v>847</v>
      </c>
      <c r="F32" s="136"/>
      <c r="G32" s="137" t="s">
        <v>37</v>
      </c>
      <c r="H32" s="137" t="s">
        <v>37</v>
      </c>
    </row>
    <row r="33" spans="1:8" s="124" customFormat="1" x14ac:dyDescent="0.25">
      <c r="A33" s="119" t="s">
        <v>848</v>
      </c>
      <c r="B33" s="120"/>
      <c r="C33" s="121">
        <v>4</v>
      </c>
      <c r="D33" s="132" t="s">
        <v>849</v>
      </c>
      <c r="E33" s="132" t="s">
        <v>850</v>
      </c>
      <c r="F33" s="133"/>
      <c r="G33" s="134"/>
      <c r="H33" s="134"/>
    </row>
    <row r="34" spans="1:8" s="150" customFormat="1" ht="27.6" x14ac:dyDescent="0.25">
      <c r="A34" s="119" t="s">
        <v>851</v>
      </c>
      <c r="B34" s="120"/>
      <c r="C34" s="121">
        <v>5</v>
      </c>
      <c r="D34" s="127" t="s">
        <v>852</v>
      </c>
      <c r="E34" s="127" t="s">
        <v>853</v>
      </c>
      <c r="F34" s="136"/>
      <c r="G34" s="137" t="s">
        <v>37</v>
      </c>
      <c r="H34" s="137" t="s">
        <v>37</v>
      </c>
    </row>
    <row r="35" spans="1:8" s="135" customFormat="1" x14ac:dyDescent="0.25">
      <c r="A35" s="119" t="s">
        <v>854</v>
      </c>
      <c r="B35" s="120"/>
      <c r="C35" s="121">
        <v>5</v>
      </c>
      <c r="D35" s="127" t="s">
        <v>855</v>
      </c>
      <c r="E35" s="127" t="s">
        <v>856</v>
      </c>
      <c r="F35" s="136"/>
      <c r="G35" s="137" t="s">
        <v>39</v>
      </c>
      <c r="H35" s="137" t="s">
        <v>39</v>
      </c>
    </row>
    <row r="36" spans="1:8" s="144" customFormat="1" x14ac:dyDescent="0.25">
      <c r="A36" s="119" t="s">
        <v>857</v>
      </c>
      <c r="B36" s="120"/>
      <c r="C36" s="121">
        <v>3</v>
      </c>
      <c r="D36" s="128" t="s">
        <v>858</v>
      </c>
      <c r="E36" s="128" t="s">
        <v>859</v>
      </c>
      <c r="F36" s="145"/>
      <c r="G36" s="130"/>
      <c r="H36" s="130"/>
    </row>
    <row r="37" spans="1:8" s="124" customFormat="1" x14ac:dyDescent="0.25">
      <c r="A37" s="119" t="s">
        <v>860</v>
      </c>
      <c r="B37" s="120"/>
      <c r="C37" s="121">
        <v>4</v>
      </c>
      <c r="D37" s="146" t="s">
        <v>861</v>
      </c>
      <c r="E37" s="146" t="s">
        <v>862</v>
      </c>
      <c r="F37" s="147"/>
      <c r="G37" s="148" t="s">
        <v>39</v>
      </c>
      <c r="H37" s="148" t="s">
        <v>39</v>
      </c>
    </row>
    <row r="38" spans="1:8" s="144" customFormat="1" x14ac:dyDescent="0.25">
      <c r="A38" s="119" t="s">
        <v>863</v>
      </c>
      <c r="B38" s="120"/>
      <c r="C38" s="121">
        <v>4</v>
      </c>
      <c r="D38" s="146" t="s">
        <v>864</v>
      </c>
      <c r="E38" s="146" t="s">
        <v>865</v>
      </c>
      <c r="F38" s="147"/>
      <c r="G38" s="148" t="s">
        <v>37</v>
      </c>
      <c r="H38" s="148" t="s">
        <v>39</v>
      </c>
    </row>
    <row r="39" spans="1:8" s="124" customFormat="1" x14ac:dyDescent="0.25">
      <c r="A39" s="119" t="s">
        <v>866</v>
      </c>
      <c r="B39" s="120"/>
      <c r="C39" s="121">
        <v>4</v>
      </c>
      <c r="D39" s="132" t="s">
        <v>867</v>
      </c>
      <c r="E39" s="132" t="s">
        <v>868</v>
      </c>
      <c r="F39" s="133"/>
      <c r="G39" s="134"/>
      <c r="H39" s="134"/>
    </row>
    <row r="40" spans="1:8" s="124" customFormat="1" ht="27.6" x14ac:dyDescent="0.25">
      <c r="A40" s="119" t="s">
        <v>869</v>
      </c>
      <c r="B40" s="120"/>
      <c r="C40" s="121">
        <v>5</v>
      </c>
      <c r="D40" s="127" t="s">
        <v>870</v>
      </c>
      <c r="E40" s="127" t="s">
        <v>871</v>
      </c>
      <c r="F40" s="136"/>
      <c r="G40" s="137" t="s">
        <v>39</v>
      </c>
      <c r="H40" s="137" t="s">
        <v>39</v>
      </c>
    </row>
    <row r="41" spans="1:8" s="124" customFormat="1" ht="27.6" x14ac:dyDescent="0.25">
      <c r="A41" s="119" t="s">
        <v>872</v>
      </c>
      <c r="B41" s="120"/>
      <c r="C41" s="121">
        <v>5</v>
      </c>
      <c r="D41" s="127" t="s">
        <v>873</v>
      </c>
      <c r="E41" s="127" t="s">
        <v>874</v>
      </c>
      <c r="F41" s="136"/>
      <c r="G41" s="137" t="s">
        <v>37</v>
      </c>
      <c r="H41" s="137" t="s">
        <v>39</v>
      </c>
    </row>
    <row r="42" spans="1:8" s="144" customFormat="1" x14ac:dyDescent="0.25">
      <c r="A42" s="119" t="s">
        <v>875</v>
      </c>
      <c r="B42" s="120"/>
      <c r="C42" s="121">
        <v>4</v>
      </c>
      <c r="D42" s="146" t="s">
        <v>876</v>
      </c>
      <c r="E42" s="146" t="s">
        <v>877</v>
      </c>
      <c r="F42" s="147"/>
      <c r="G42" s="148" t="s">
        <v>37</v>
      </c>
      <c r="H42" s="148" t="s">
        <v>39</v>
      </c>
    </row>
    <row r="43" spans="1:8" s="144" customFormat="1" x14ac:dyDescent="0.25">
      <c r="A43" s="119" t="s">
        <v>878</v>
      </c>
      <c r="B43" s="120"/>
      <c r="C43" s="121">
        <v>4</v>
      </c>
      <c r="D43" s="146" t="s">
        <v>879</v>
      </c>
      <c r="E43" s="146" t="s">
        <v>880</v>
      </c>
      <c r="F43" s="147"/>
      <c r="G43" s="148" t="s">
        <v>37</v>
      </c>
      <c r="H43" s="148" t="s">
        <v>39</v>
      </c>
    </row>
    <row r="44" spans="1:8" s="144" customFormat="1" x14ac:dyDescent="0.25">
      <c r="A44" s="119" t="s">
        <v>306</v>
      </c>
      <c r="B44" s="120"/>
      <c r="C44" s="121">
        <v>2</v>
      </c>
      <c r="D44" s="125" t="s">
        <v>307</v>
      </c>
      <c r="E44" s="125" t="s">
        <v>308</v>
      </c>
      <c r="F44" s="125"/>
      <c r="G44" s="126"/>
      <c r="H44" s="126"/>
    </row>
    <row r="45" spans="1:8" s="124" customFormat="1" x14ac:dyDescent="0.25">
      <c r="A45" s="119" t="s">
        <v>309</v>
      </c>
      <c r="B45" s="120"/>
      <c r="C45" s="121">
        <v>3</v>
      </c>
      <c r="D45" s="128" t="s">
        <v>310</v>
      </c>
      <c r="E45" s="128" t="s">
        <v>311</v>
      </c>
      <c r="F45" s="145"/>
      <c r="G45" s="130"/>
      <c r="H45" s="130"/>
    </row>
    <row r="46" spans="1:8" s="144" customFormat="1" ht="27.6" x14ac:dyDescent="0.25">
      <c r="A46" s="119" t="s">
        <v>312</v>
      </c>
      <c r="B46" s="120"/>
      <c r="C46" s="121">
        <v>4</v>
      </c>
      <c r="D46" s="146" t="s">
        <v>313</v>
      </c>
      <c r="E46" s="146" t="s">
        <v>314</v>
      </c>
      <c r="F46" s="147"/>
      <c r="G46" s="148" t="s">
        <v>37</v>
      </c>
      <c r="H46" s="148" t="s">
        <v>37</v>
      </c>
    </row>
    <row r="47" spans="1:8" s="144" customFormat="1" x14ac:dyDescent="0.25">
      <c r="A47" s="119" t="s">
        <v>327</v>
      </c>
      <c r="B47" s="120"/>
      <c r="C47" s="121">
        <v>2</v>
      </c>
      <c r="D47" s="125" t="s">
        <v>328</v>
      </c>
      <c r="E47" s="125" t="s">
        <v>329</v>
      </c>
      <c r="F47" s="125"/>
      <c r="G47" s="126"/>
      <c r="H47" s="126"/>
    </row>
    <row r="48" spans="1:8" s="124" customFormat="1" x14ac:dyDescent="0.25">
      <c r="A48" s="119" t="s">
        <v>881</v>
      </c>
      <c r="B48" s="120"/>
      <c r="C48" s="121">
        <v>3</v>
      </c>
      <c r="D48" s="128" t="s">
        <v>295</v>
      </c>
      <c r="E48" s="128" t="s">
        <v>296</v>
      </c>
      <c r="F48" s="145"/>
      <c r="G48" s="130"/>
      <c r="H48" s="130"/>
    </row>
    <row r="49" spans="1:8" s="124" customFormat="1" x14ac:dyDescent="0.25">
      <c r="A49" s="119" t="s">
        <v>882</v>
      </c>
      <c r="B49" s="120"/>
      <c r="C49" s="121">
        <v>4</v>
      </c>
      <c r="D49" s="146" t="s">
        <v>883</v>
      </c>
      <c r="E49" s="146" t="s">
        <v>884</v>
      </c>
      <c r="F49" s="147"/>
      <c r="G49" s="148" t="s">
        <v>52</v>
      </c>
      <c r="H49" s="148" t="s">
        <v>51</v>
      </c>
    </row>
    <row r="50" spans="1:8" s="124" customFormat="1" x14ac:dyDescent="0.25">
      <c r="A50" s="119" t="s">
        <v>885</v>
      </c>
      <c r="B50" s="120"/>
      <c r="C50" s="121">
        <v>4</v>
      </c>
      <c r="D50" s="146" t="s">
        <v>886</v>
      </c>
      <c r="E50" s="146" t="s">
        <v>887</v>
      </c>
      <c r="F50" s="147" t="s">
        <v>888</v>
      </c>
      <c r="G50" s="148">
        <v>100</v>
      </c>
      <c r="H50" s="148">
        <v>40</v>
      </c>
    </row>
    <row r="51" spans="1:8" s="124" customFormat="1" x14ac:dyDescent="0.25">
      <c r="A51" s="119" t="s">
        <v>889</v>
      </c>
      <c r="B51" s="120"/>
      <c r="C51" s="121">
        <v>4</v>
      </c>
      <c r="D51" s="146" t="s">
        <v>890</v>
      </c>
      <c r="E51" s="146" t="s">
        <v>891</v>
      </c>
      <c r="F51" s="147" t="s">
        <v>888</v>
      </c>
      <c r="G51" s="148">
        <v>50</v>
      </c>
      <c r="H51" s="148">
        <v>20</v>
      </c>
    </row>
    <row r="52" spans="1:8" s="124" customFormat="1" x14ac:dyDescent="0.25">
      <c r="A52" s="119"/>
      <c r="B52" s="120"/>
      <c r="C52" s="121">
        <v>4</v>
      </c>
      <c r="D52" s="146"/>
      <c r="E52" s="146" t="s">
        <v>892</v>
      </c>
      <c r="F52" s="147" t="s">
        <v>893</v>
      </c>
      <c r="G52" s="148">
        <v>2</v>
      </c>
      <c r="H52" s="148">
        <v>0.5</v>
      </c>
    </row>
    <row r="53" spans="1:8" s="124" customFormat="1" x14ac:dyDescent="0.25">
      <c r="A53" s="119"/>
      <c r="B53" s="120"/>
      <c r="C53" s="121">
        <v>4</v>
      </c>
      <c r="D53" s="146"/>
      <c r="E53" s="146" t="s">
        <v>894</v>
      </c>
      <c r="F53" s="147"/>
      <c r="G53" s="148" t="s">
        <v>37</v>
      </c>
      <c r="H53" s="148" t="s">
        <v>37</v>
      </c>
    </row>
    <row r="54" spans="1:8" s="144" customFormat="1" x14ac:dyDescent="0.25">
      <c r="A54" s="119" t="s">
        <v>337</v>
      </c>
      <c r="B54" s="120"/>
      <c r="C54" s="121">
        <v>2</v>
      </c>
      <c r="D54" s="125" t="s">
        <v>338</v>
      </c>
      <c r="E54" s="125" t="s">
        <v>339</v>
      </c>
      <c r="F54" s="125"/>
      <c r="G54" s="126"/>
      <c r="H54" s="126"/>
    </row>
    <row r="55" spans="1:8" s="154" customFormat="1" x14ac:dyDescent="0.25">
      <c r="A55" s="119" t="s">
        <v>350</v>
      </c>
      <c r="B55" s="120"/>
      <c r="C55" s="121">
        <v>3</v>
      </c>
      <c r="D55" s="128" t="s">
        <v>351</v>
      </c>
      <c r="E55" s="128" t="s">
        <v>352</v>
      </c>
      <c r="F55" s="145"/>
      <c r="G55" s="130"/>
      <c r="H55" s="130"/>
    </row>
    <row r="56" spans="1:8" s="124" customFormat="1" ht="27.6" x14ac:dyDescent="0.25">
      <c r="A56" s="119" t="s">
        <v>353</v>
      </c>
      <c r="B56" s="120"/>
      <c r="C56" s="121">
        <v>4</v>
      </c>
      <c r="D56" s="151" t="s">
        <v>354</v>
      </c>
      <c r="E56" s="151" t="s">
        <v>355</v>
      </c>
      <c r="F56" s="152"/>
      <c r="G56" s="155" t="s">
        <v>37</v>
      </c>
      <c r="H56" s="155" t="s">
        <v>37</v>
      </c>
    </row>
    <row r="57" spans="1:8" s="154" customFormat="1" x14ac:dyDescent="0.25">
      <c r="A57" s="119" t="s">
        <v>363</v>
      </c>
      <c r="B57" s="120"/>
      <c r="C57" s="121">
        <v>1</v>
      </c>
      <c r="D57" s="122" t="s">
        <v>364</v>
      </c>
      <c r="E57" s="122" t="s">
        <v>7</v>
      </c>
      <c r="F57" s="122"/>
      <c r="G57" s="123"/>
      <c r="H57" s="123"/>
    </row>
    <row r="58" spans="1:8" s="154" customFormat="1" x14ac:dyDescent="0.25">
      <c r="A58" s="119" t="s">
        <v>365</v>
      </c>
      <c r="B58" s="120"/>
      <c r="C58" s="121">
        <v>2</v>
      </c>
      <c r="D58" s="125" t="s">
        <v>366</v>
      </c>
      <c r="E58" s="125" t="s">
        <v>367</v>
      </c>
      <c r="F58" s="125"/>
      <c r="G58" s="126"/>
      <c r="H58" s="126"/>
    </row>
    <row r="59" spans="1:8" s="260" customFormat="1" x14ac:dyDescent="0.25">
      <c r="A59" s="119" t="s">
        <v>689</v>
      </c>
      <c r="B59" s="120"/>
      <c r="C59" s="121">
        <v>3</v>
      </c>
      <c r="D59" s="128" t="s">
        <v>690</v>
      </c>
      <c r="E59" s="128" t="s">
        <v>691</v>
      </c>
      <c r="F59" s="145"/>
      <c r="G59" s="130" t="str">
        <f>IF(iOC_Purpose="Benchmark","n/a","nicht enthalten")</f>
        <v>nicht enthalten</v>
      </c>
      <c r="H59" s="130" t="str">
        <f>IF(iOC_Purpose="Benchmark","n/a","nicht enthalten")</f>
        <v>nicht enthalten</v>
      </c>
    </row>
    <row r="60" spans="1:8" s="154" customFormat="1" x14ac:dyDescent="0.25">
      <c r="A60" s="119" t="s">
        <v>692</v>
      </c>
      <c r="B60" s="120"/>
      <c r="C60" s="121">
        <v>3</v>
      </c>
      <c r="D60" s="128" t="s">
        <v>693</v>
      </c>
      <c r="E60" s="128" t="s">
        <v>694</v>
      </c>
      <c r="F60" s="145"/>
      <c r="G60" s="130"/>
      <c r="H60" s="130"/>
    </row>
    <row r="61" spans="1:8" s="260" customFormat="1" x14ac:dyDescent="0.25">
      <c r="A61" s="119" t="s">
        <v>695</v>
      </c>
      <c r="B61" s="120"/>
      <c r="C61" s="121">
        <v>4</v>
      </c>
      <c r="D61" s="151" t="s">
        <v>696</v>
      </c>
      <c r="E61" s="151" t="s">
        <v>697</v>
      </c>
      <c r="F61" s="152"/>
      <c r="G61" s="155" t="s">
        <v>37</v>
      </c>
      <c r="H61" s="155" t="s">
        <v>37</v>
      </c>
    </row>
    <row r="62" spans="1:8" s="154" customFormat="1" x14ac:dyDescent="0.25">
      <c r="A62" s="119" t="s">
        <v>698</v>
      </c>
      <c r="B62" s="120"/>
      <c r="C62" s="121">
        <v>4</v>
      </c>
      <c r="D62" s="151" t="s">
        <v>699</v>
      </c>
      <c r="E62" s="151" t="s">
        <v>700</v>
      </c>
      <c r="F62" s="152"/>
      <c r="G62" s="155" t="s">
        <v>37</v>
      </c>
      <c r="H62" s="155" t="s">
        <v>37</v>
      </c>
    </row>
    <row r="63" spans="1:8" s="154" customFormat="1" x14ac:dyDescent="0.25">
      <c r="A63" s="119" t="s">
        <v>701</v>
      </c>
      <c r="B63" s="120"/>
      <c r="C63" s="121">
        <v>4</v>
      </c>
      <c r="D63" s="151" t="s">
        <v>702</v>
      </c>
      <c r="E63" s="151" t="s">
        <v>703</v>
      </c>
      <c r="F63" s="152"/>
      <c r="G63" s="155" t="s">
        <v>37</v>
      </c>
      <c r="H63" s="155" t="s">
        <v>37</v>
      </c>
    </row>
    <row r="64" spans="1:8" s="154" customFormat="1" x14ac:dyDescent="0.25">
      <c r="A64" s="119" t="s">
        <v>704</v>
      </c>
      <c r="B64" s="120"/>
      <c r="C64" s="121">
        <v>4</v>
      </c>
      <c r="D64" s="151" t="s">
        <v>705</v>
      </c>
      <c r="E64" s="151" t="s">
        <v>706</v>
      </c>
      <c r="F64" s="152"/>
      <c r="G64" s="155" t="s">
        <v>37</v>
      </c>
      <c r="H64" s="155" t="s">
        <v>37</v>
      </c>
    </row>
    <row r="65" spans="1:8" s="154" customFormat="1" x14ac:dyDescent="0.25">
      <c r="A65" s="119" t="s">
        <v>707</v>
      </c>
      <c r="B65" s="120"/>
      <c r="C65" s="121">
        <v>4</v>
      </c>
      <c r="D65" s="151" t="s">
        <v>708</v>
      </c>
      <c r="E65" s="151" t="s">
        <v>709</v>
      </c>
      <c r="F65" s="152"/>
      <c r="G65" s="155" t="s">
        <v>37</v>
      </c>
      <c r="H65" s="155" t="s">
        <v>37</v>
      </c>
    </row>
    <row r="66" spans="1:8" s="154" customFormat="1" x14ac:dyDescent="0.25">
      <c r="A66" s="119" t="s">
        <v>710</v>
      </c>
      <c r="B66" s="120"/>
      <c r="C66" s="121">
        <v>4</v>
      </c>
      <c r="D66" s="151" t="s">
        <v>711</v>
      </c>
      <c r="E66" s="151" t="s">
        <v>712</v>
      </c>
      <c r="F66" s="152"/>
      <c r="G66" s="155" t="s">
        <v>37</v>
      </c>
      <c r="H66" s="155" t="s">
        <v>37</v>
      </c>
    </row>
    <row r="67" spans="1:8" s="154" customFormat="1" x14ac:dyDescent="0.25">
      <c r="A67" s="119" t="s">
        <v>713</v>
      </c>
      <c r="B67" s="120"/>
      <c r="C67" s="121">
        <v>3</v>
      </c>
      <c r="D67" s="128" t="s">
        <v>714</v>
      </c>
      <c r="E67" s="128" t="s">
        <v>715</v>
      </c>
      <c r="F67" s="145"/>
      <c r="G67" s="130"/>
      <c r="H67" s="130"/>
    </row>
    <row r="68" spans="1:8" s="260" customFormat="1" x14ac:dyDescent="0.25">
      <c r="A68" s="119" t="s">
        <v>716</v>
      </c>
      <c r="B68" s="120"/>
      <c r="C68" s="121">
        <v>4</v>
      </c>
      <c r="D68" s="151" t="s">
        <v>717</v>
      </c>
      <c r="E68" s="151" t="s">
        <v>717</v>
      </c>
      <c r="F68" s="152"/>
      <c r="G68" s="155" t="s">
        <v>37</v>
      </c>
      <c r="H68" s="155" t="s">
        <v>37</v>
      </c>
    </row>
    <row r="69" spans="1:8" s="154" customFormat="1" x14ac:dyDescent="0.25">
      <c r="A69" s="119" t="s">
        <v>718</v>
      </c>
      <c r="B69" s="120"/>
      <c r="C69" s="121">
        <v>4</v>
      </c>
      <c r="D69" s="151" t="s">
        <v>719</v>
      </c>
      <c r="E69" s="151" t="s">
        <v>720</v>
      </c>
      <c r="F69" s="152"/>
      <c r="G69" s="155" t="s">
        <v>37</v>
      </c>
      <c r="H69" s="155" t="s">
        <v>37</v>
      </c>
    </row>
    <row r="70" spans="1:8" s="154" customFormat="1" x14ac:dyDescent="0.25">
      <c r="A70" s="119" t="s">
        <v>721</v>
      </c>
      <c r="B70" s="120"/>
      <c r="C70" s="121">
        <v>4</v>
      </c>
      <c r="D70" s="151" t="s">
        <v>722</v>
      </c>
      <c r="E70" s="151" t="s">
        <v>723</v>
      </c>
      <c r="F70" s="152"/>
      <c r="G70" s="155" t="s">
        <v>37</v>
      </c>
      <c r="H70" s="155" t="s">
        <v>37</v>
      </c>
    </row>
    <row r="71" spans="1:8" s="154" customFormat="1" x14ac:dyDescent="0.25">
      <c r="A71" s="119" t="s">
        <v>724</v>
      </c>
      <c r="B71" s="120"/>
      <c r="C71" s="121">
        <v>4</v>
      </c>
      <c r="D71" s="151" t="s">
        <v>725</v>
      </c>
      <c r="E71" s="151" t="s">
        <v>726</v>
      </c>
      <c r="F71" s="152"/>
      <c r="G71" s="155" t="s">
        <v>37</v>
      </c>
      <c r="H71" s="155" t="s">
        <v>37</v>
      </c>
    </row>
    <row r="72" spans="1:8" s="154" customFormat="1" x14ac:dyDescent="0.25">
      <c r="A72" s="119" t="s">
        <v>727</v>
      </c>
      <c r="B72" s="120"/>
      <c r="C72" s="121">
        <v>4</v>
      </c>
      <c r="D72" s="151" t="s">
        <v>728</v>
      </c>
      <c r="E72" s="151" t="s">
        <v>729</v>
      </c>
      <c r="F72" s="152"/>
      <c r="G72" s="155" t="s">
        <v>37</v>
      </c>
      <c r="H72" s="155" t="s">
        <v>37</v>
      </c>
    </row>
    <row r="73" spans="1:8" s="154" customFormat="1" x14ac:dyDescent="0.25">
      <c r="A73" s="119" t="s">
        <v>730</v>
      </c>
      <c r="B73" s="120"/>
      <c r="C73" s="121">
        <v>4</v>
      </c>
      <c r="D73" s="151" t="s">
        <v>731</v>
      </c>
      <c r="E73" s="151" t="s">
        <v>732</v>
      </c>
      <c r="F73" s="152"/>
      <c r="G73" s="155" t="s">
        <v>37</v>
      </c>
      <c r="H73" s="155" t="s">
        <v>37</v>
      </c>
    </row>
    <row r="74" spans="1:8" s="154" customFormat="1" x14ac:dyDescent="0.25">
      <c r="A74" s="119" t="s">
        <v>733</v>
      </c>
      <c r="B74" s="120"/>
      <c r="C74" s="121">
        <v>4</v>
      </c>
      <c r="D74" s="151" t="s">
        <v>734</v>
      </c>
      <c r="E74" s="151" t="s">
        <v>735</v>
      </c>
      <c r="F74" s="152"/>
      <c r="G74" s="155" t="s">
        <v>37</v>
      </c>
      <c r="H74" s="155" t="s">
        <v>37</v>
      </c>
    </row>
    <row r="75" spans="1:8" s="154" customFormat="1" x14ac:dyDescent="0.25">
      <c r="A75" s="119" t="s">
        <v>736</v>
      </c>
      <c r="B75" s="120"/>
      <c r="C75" s="121">
        <v>3</v>
      </c>
      <c r="D75" s="128" t="s">
        <v>737</v>
      </c>
      <c r="E75" s="128" t="s">
        <v>738</v>
      </c>
      <c r="F75" s="145"/>
      <c r="G75" s="130"/>
      <c r="H75" s="130"/>
    </row>
    <row r="76" spans="1:8" s="260" customFormat="1" x14ac:dyDescent="0.25">
      <c r="A76" s="119" t="s">
        <v>739</v>
      </c>
      <c r="B76" s="120"/>
      <c r="C76" s="121">
        <v>4</v>
      </c>
      <c r="D76" s="151" t="s">
        <v>740</v>
      </c>
      <c r="E76" s="151" t="s">
        <v>741</v>
      </c>
      <c r="F76" s="152"/>
      <c r="G76" s="155" t="s">
        <v>37</v>
      </c>
      <c r="H76" s="155" t="s">
        <v>37</v>
      </c>
    </row>
    <row r="77" spans="1:8" s="154" customFormat="1" x14ac:dyDescent="0.25">
      <c r="A77" s="119" t="s">
        <v>742</v>
      </c>
      <c r="B77" s="120"/>
      <c r="C77" s="121">
        <v>4</v>
      </c>
      <c r="D77" s="151" t="s">
        <v>743</v>
      </c>
      <c r="E77" s="151" t="s">
        <v>743</v>
      </c>
      <c r="F77" s="152"/>
      <c r="G77" s="155" t="s">
        <v>37</v>
      </c>
      <c r="H77" s="155" t="s">
        <v>37</v>
      </c>
    </row>
    <row r="78" spans="1:8" s="154" customFormat="1" x14ac:dyDescent="0.25">
      <c r="A78" s="119" t="s">
        <v>744</v>
      </c>
      <c r="B78" s="120"/>
      <c r="C78" s="121">
        <v>4</v>
      </c>
      <c r="D78" s="151" t="s">
        <v>745</v>
      </c>
      <c r="E78" s="151" t="s">
        <v>745</v>
      </c>
      <c r="F78" s="152"/>
      <c r="G78" s="155" t="s">
        <v>37</v>
      </c>
      <c r="H78" s="155" t="s">
        <v>37</v>
      </c>
    </row>
    <row r="79" spans="1:8" s="154" customFormat="1" x14ac:dyDescent="0.25">
      <c r="A79" s="119" t="s">
        <v>746</v>
      </c>
      <c r="B79" s="120"/>
      <c r="C79" s="121">
        <v>4</v>
      </c>
      <c r="D79" s="151" t="s">
        <v>747</v>
      </c>
      <c r="E79" s="151" t="s">
        <v>748</v>
      </c>
      <c r="F79" s="152"/>
      <c r="G79" s="155" t="s">
        <v>37</v>
      </c>
      <c r="H79" s="155" t="s">
        <v>37</v>
      </c>
    </row>
    <row r="80" spans="1:8" s="154" customFormat="1" x14ac:dyDescent="0.25">
      <c r="A80" s="119" t="s">
        <v>749</v>
      </c>
      <c r="B80" s="120"/>
      <c r="C80" s="121">
        <v>4</v>
      </c>
      <c r="D80" s="151" t="s">
        <v>750</v>
      </c>
      <c r="E80" s="151" t="s">
        <v>751</v>
      </c>
      <c r="F80" s="152"/>
      <c r="G80" s="155" t="s">
        <v>37</v>
      </c>
      <c r="H80" s="155" t="s">
        <v>37</v>
      </c>
    </row>
    <row r="81" spans="1:8" s="154" customFormat="1" x14ac:dyDescent="0.25">
      <c r="A81" s="119" t="s">
        <v>752</v>
      </c>
      <c r="B81" s="120"/>
      <c r="C81" s="121">
        <v>4</v>
      </c>
      <c r="D81" s="151" t="s">
        <v>753</v>
      </c>
      <c r="E81" s="151" t="s">
        <v>753</v>
      </c>
      <c r="F81" s="152"/>
      <c r="G81" s="155" t="s">
        <v>39</v>
      </c>
      <c r="H81" s="155" t="s">
        <v>39</v>
      </c>
    </row>
    <row r="82" spans="1:8" s="154" customFormat="1" x14ac:dyDescent="0.25">
      <c r="A82" s="119" t="s">
        <v>754</v>
      </c>
      <c r="B82" s="120"/>
      <c r="C82" s="121">
        <v>4</v>
      </c>
      <c r="D82" s="151" t="s">
        <v>755</v>
      </c>
      <c r="E82" s="151" t="s">
        <v>755</v>
      </c>
      <c r="F82" s="152"/>
      <c r="G82" s="155" t="s">
        <v>37</v>
      </c>
      <c r="H82" s="155" t="s">
        <v>37</v>
      </c>
    </row>
    <row r="83" spans="1:8" s="154" customFormat="1" x14ac:dyDescent="0.25">
      <c r="A83" s="119" t="s">
        <v>756</v>
      </c>
      <c r="B83" s="120"/>
      <c r="C83" s="121">
        <v>4</v>
      </c>
      <c r="D83" s="151" t="s">
        <v>757</v>
      </c>
      <c r="E83" s="151" t="s">
        <v>757</v>
      </c>
      <c r="F83" s="152"/>
      <c r="G83" s="155" t="s">
        <v>37</v>
      </c>
      <c r="H83" s="155" t="s">
        <v>37</v>
      </c>
    </row>
    <row r="84" spans="1:8" s="154" customFormat="1" x14ac:dyDescent="0.25">
      <c r="A84" s="119" t="s">
        <v>758</v>
      </c>
      <c r="B84" s="120"/>
      <c r="C84" s="121">
        <v>3</v>
      </c>
      <c r="D84" s="128" t="s">
        <v>759</v>
      </c>
      <c r="E84" s="128" t="s">
        <v>760</v>
      </c>
      <c r="F84" s="145"/>
      <c r="G84" s="130"/>
      <c r="H84" s="130"/>
    </row>
    <row r="85" spans="1:8" s="260" customFormat="1" x14ac:dyDescent="0.25">
      <c r="A85" s="119" t="s">
        <v>761</v>
      </c>
      <c r="B85" s="120"/>
      <c r="C85" s="121">
        <v>4</v>
      </c>
      <c r="D85" s="151" t="s">
        <v>762</v>
      </c>
      <c r="E85" s="151" t="s">
        <v>763</v>
      </c>
      <c r="F85" s="152"/>
      <c r="G85" s="155" t="s">
        <v>39</v>
      </c>
      <c r="H85" s="155" t="s">
        <v>39</v>
      </c>
    </row>
    <row r="86" spans="1:8" s="154" customFormat="1" x14ac:dyDescent="0.25">
      <c r="A86" s="119" t="s">
        <v>764</v>
      </c>
      <c r="B86" s="120"/>
      <c r="C86" s="121">
        <v>4</v>
      </c>
      <c r="D86" s="151" t="s">
        <v>765</v>
      </c>
      <c r="E86" s="151" t="s">
        <v>766</v>
      </c>
      <c r="F86" s="152"/>
      <c r="G86" s="155" t="s">
        <v>39</v>
      </c>
      <c r="H86" s="155" t="s">
        <v>39</v>
      </c>
    </row>
    <row r="87" spans="1:8" s="154" customFormat="1" x14ac:dyDescent="0.25">
      <c r="A87" s="119" t="s">
        <v>767</v>
      </c>
      <c r="B87" s="120"/>
      <c r="C87" s="121">
        <v>4</v>
      </c>
      <c r="D87" s="151" t="s">
        <v>768</v>
      </c>
      <c r="E87" s="151" t="s">
        <v>769</v>
      </c>
      <c r="F87" s="152"/>
      <c r="G87" s="155" t="s">
        <v>39</v>
      </c>
      <c r="H87" s="155" t="s">
        <v>39</v>
      </c>
    </row>
    <row r="88" spans="1:8" s="154" customFormat="1" x14ac:dyDescent="0.25">
      <c r="A88" s="119" t="s">
        <v>368</v>
      </c>
      <c r="B88" s="120"/>
      <c r="C88" s="121">
        <v>2</v>
      </c>
      <c r="D88" s="125" t="s">
        <v>369</v>
      </c>
      <c r="E88" s="125" t="s">
        <v>370</v>
      </c>
      <c r="F88" s="125"/>
      <c r="G88" s="126"/>
      <c r="H88" s="126"/>
    </row>
    <row r="89" spans="1:8" s="124" customFormat="1" x14ac:dyDescent="0.25">
      <c r="A89" s="119" t="s">
        <v>770</v>
      </c>
      <c r="B89" s="120"/>
      <c r="C89" s="121">
        <v>3</v>
      </c>
      <c r="D89" s="261" t="s">
        <v>771</v>
      </c>
      <c r="E89" s="261" t="s">
        <v>772</v>
      </c>
      <c r="F89" s="131"/>
      <c r="G89" s="262" t="s">
        <v>39</v>
      </c>
      <c r="H89" s="262" t="s">
        <v>39</v>
      </c>
    </row>
    <row r="90" spans="1:8" s="154" customFormat="1" x14ac:dyDescent="0.25">
      <c r="A90" s="119" t="s">
        <v>371</v>
      </c>
      <c r="B90" s="120"/>
      <c r="C90" s="121">
        <v>2</v>
      </c>
      <c r="D90" s="125" t="s">
        <v>372</v>
      </c>
      <c r="E90" s="125" t="s">
        <v>372</v>
      </c>
      <c r="F90" s="125"/>
      <c r="G90" s="126"/>
      <c r="H90" s="126"/>
    </row>
    <row r="91" spans="1:8" s="124" customFormat="1" x14ac:dyDescent="0.25">
      <c r="A91" s="119" t="s">
        <v>773</v>
      </c>
      <c r="B91" s="120"/>
      <c r="C91" s="121">
        <v>3</v>
      </c>
      <c r="D91" s="128" t="s">
        <v>310</v>
      </c>
      <c r="E91" s="128" t="s">
        <v>311</v>
      </c>
      <c r="F91" s="145"/>
      <c r="G91" s="130"/>
      <c r="H91" s="130"/>
    </row>
    <row r="92" spans="1:8" s="124" customFormat="1" x14ac:dyDescent="0.25">
      <c r="A92" s="119" t="s">
        <v>774</v>
      </c>
      <c r="B92" s="120"/>
      <c r="C92" s="121">
        <v>4</v>
      </c>
      <c r="D92" s="151" t="s">
        <v>775</v>
      </c>
      <c r="E92" s="151" t="s">
        <v>627</v>
      </c>
      <c r="F92" s="152"/>
      <c r="G92" s="155" t="s">
        <v>37</v>
      </c>
      <c r="H92" s="155" t="s">
        <v>37</v>
      </c>
    </row>
    <row r="93" spans="1:8" s="154" customFormat="1" x14ac:dyDescent="0.25">
      <c r="A93" s="119" t="s">
        <v>776</v>
      </c>
      <c r="B93" s="120"/>
      <c r="C93" s="121">
        <v>4</v>
      </c>
      <c r="D93" s="151" t="s">
        <v>777</v>
      </c>
      <c r="E93" s="151" t="s">
        <v>628</v>
      </c>
      <c r="F93" s="152"/>
      <c r="G93" s="155" t="s">
        <v>37</v>
      </c>
      <c r="H93" s="155" t="s">
        <v>37</v>
      </c>
    </row>
    <row r="94" spans="1:8" s="154" customFormat="1" x14ac:dyDescent="0.25">
      <c r="A94" s="119" t="s">
        <v>373</v>
      </c>
      <c r="B94" s="120"/>
      <c r="C94" s="121">
        <v>3</v>
      </c>
      <c r="D94" s="128" t="s">
        <v>374</v>
      </c>
      <c r="E94" s="128" t="s">
        <v>375</v>
      </c>
      <c r="F94" s="145"/>
      <c r="G94" s="130" t="str">
        <f t="shared" ref="G94:H94" si="0">IF(iOC_Purpose="Benchmark","n/a","")</f>
        <v/>
      </c>
      <c r="H94" s="130" t="str">
        <f t="shared" si="0"/>
        <v/>
      </c>
    </row>
    <row r="95" spans="1:8" s="154" customFormat="1" x14ac:dyDescent="0.25">
      <c r="A95" s="119" t="s">
        <v>376</v>
      </c>
      <c r="B95" s="120"/>
      <c r="C95" s="121">
        <v>4</v>
      </c>
      <c r="D95" s="151" t="s">
        <v>377</v>
      </c>
      <c r="E95" s="151" t="s">
        <v>630</v>
      </c>
      <c r="F95" s="152"/>
      <c r="G95" s="155" t="str">
        <f>IF(iOC_Purpose="Benchmark","n/a","enthalten")</f>
        <v>enthalten</v>
      </c>
      <c r="H95" s="155" t="str">
        <f>IF(iOC_Purpose="Benchmark","n/a","enthalten")</f>
        <v>enthalten</v>
      </c>
    </row>
    <row r="96" spans="1:8" s="154" customFormat="1" x14ac:dyDescent="0.25">
      <c r="A96" s="119" t="s">
        <v>350</v>
      </c>
      <c r="B96" s="120"/>
      <c r="C96" s="121">
        <v>3</v>
      </c>
      <c r="D96" s="128" t="s">
        <v>351</v>
      </c>
      <c r="E96" s="128" t="s">
        <v>356</v>
      </c>
      <c r="F96" s="145"/>
      <c r="G96" s="130"/>
      <c r="H96" s="130"/>
    </row>
    <row r="97" spans="1:8" s="150" customFormat="1" ht="27.6" x14ac:dyDescent="0.25">
      <c r="A97" s="119" t="s">
        <v>340</v>
      </c>
      <c r="B97" s="120"/>
      <c r="C97" s="121">
        <v>3</v>
      </c>
      <c r="D97" s="128" t="s">
        <v>341</v>
      </c>
      <c r="E97" s="132" t="s">
        <v>357</v>
      </c>
      <c r="F97" s="133"/>
      <c r="G97" s="134"/>
      <c r="H97" s="134"/>
    </row>
    <row r="98" spans="1:8" s="135" customFormat="1" x14ac:dyDescent="0.25">
      <c r="A98" s="119"/>
      <c r="B98" s="120"/>
      <c r="C98" s="121">
        <v>5</v>
      </c>
      <c r="D98" s="127" t="s">
        <v>265</v>
      </c>
      <c r="E98" s="156" t="s">
        <v>358</v>
      </c>
      <c r="F98" s="157"/>
      <c r="G98" s="158" t="s">
        <v>49</v>
      </c>
      <c r="H98" s="158" t="s">
        <v>49</v>
      </c>
    </row>
    <row r="99" spans="1:8" s="150" customFormat="1" x14ac:dyDescent="0.25">
      <c r="A99" s="119" t="s">
        <v>340</v>
      </c>
      <c r="B99" s="120"/>
      <c r="C99" s="121">
        <v>3</v>
      </c>
      <c r="D99" s="128" t="s">
        <v>341</v>
      </c>
      <c r="E99" s="132" t="s">
        <v>359</v>
      </c>
      <c r="F99" s="133"/>
      <c r="G99" s="134"/>
      <c r="H99" s="134"/>
    </row>
    <row r="100" spans="1:8" s="135" customFormat="1" x14ac:dyDescent="0.25">
      <c r="A100" s="119"/>
      <c r="B100" s="120"/>
      <c r="C100" s="121">
        <v>5</v>
      </c>
      <c r="D100" s="127" t="s">
        <v>265</v>
      </c>
      <c r="E100" s="156" t="s">
        <v>360</v>
      </c>
      <c r="F100" s="157"/>
      <c r="G100" s="159" t="s">
        <v>48</v>
      </c>
      <c r="H100" s="159" t="s">
        <v>48</v>
      </c>
    </row>
    <row r="101" spans="1:8" s="135" customFormat="1" x14ac:dyDescent="0.25">
      <c r="A101" s="119"/>
      <c r="B101" s="120"/>
      <c r="C101" s="121">
        <v>5</v>
      </c>
      <c r="D101" s="127" t="s">
        <v>265</v>
      </c>
      <c r="E101" s="156" t="s">
        <v>361</v>
      </c>
      <c r="F101" s="157"/>
      <c r="G101" s="159" t="s">
        <v>46</v>
      </c>
      <c r="H101" s="159" t="s">
        <v>46</v>
      </c>
    </row>
    <row r="102" spans="1:8" s="150" customFormat="1" x14ac:dyDescent="0.25">
      <c r="A102" s="119" t="s">
        <v>340</v>
      </c>
      <c r="B102" s="120"/>
      <c r="C102" s="121">
        <v>3</v>
      </c>
      <c r="D102" s="128" t="s">
        <v>341</v>
      </c>
      <c r="E102" s="132" t="s">
        <v>362</v>
      </c>
      <c r="F102" s="147"/>
      <c r="G102" s="134"/>
      <c r="H102" s="134"/>
    </row>
    <row r="103" spans="1:8" s="135" customFormat="1" x14ac:dyDescent="0.25">
      <c r="A103" s="119"/>
      <c r="B103" s="120"/>
      <c r="C103" s="121">
        <v>5</v>
      </c>
      <c r="D103" s="127" t="s">
        <v>265</v>
      </c>
      <c r="E103" s="156" t="s">
        <v>48</v>
      </c>
      <c r="F103" s="157"/>
      <c r="G103" s="159" t="s">
        <v>48</v>
      </c>
      <c r="H103" s="159" t="s">
        <v>48</v>
      </c>
    </row>
    <row r="104" spans="1:8" s="135" customFormat="1" x14ac:dyDescent="0.25">
      <c r="A104" s="119"/>
      <c r="B104" s="120"/>
      <c r="C104" s="121">
        <v>5</v>
      </c>
      <c r="D104" s="127" t="s">
        <v>265</v>
      </c>
      <c r="E104" s="156" t="s">
        <v>361</v>
      </c>
      <c r="F104" s="157"/>
      <c r="G104" s="159" t="s">
        <v>46</v>
      </c>
      <c r="H104" s="159" t="s">
        <v>46</v>
      </c>
    </row>
    <row r="105" spans="1:8" s="150" customFormat="1" x14ac:dyDescent="0.25">
      <c r="A105" s="119" t="s">
        <v>397</v>
      </c>
      <c r="B105" s="120"/>
      <c r="C105" s="121">
        <v>1</v>
      </c>
      <c r="D105" s="122" t="s">
        <v>398</v>
      </c>
      <c r="E105" s="122" t="s">
        <v>9</v>
      </c>
      <c r="F105" s="122"/>
      <c r="G105" s="123"/>
      <c r="H105" s="123"/>
    </row>
    <row r="106" spans="1:8" s="124" customFormat="1" x14ac:dyDescent="0.25">
      <c r="A106" s="119" t="s">
        <v>399</v>
      </c>
      <c r="B106" s="120"/>
      <c r="C106" s="121">
        <v>2</v>
      </c>
      <c r="D106" s="125" t="s">
        <v>400</v>
      </c>
      <c r="E106" s="125" t="s">
        <v>401</v>
      </c>
      <c r="F106" s="125"/>
      <c r="G106" s="126"/>
      <c r="H106" s="126"/>
    </row>
    <row r="107" spans="1:8" s="161" customFormat="1" x14ac:dyDescent="0.25">
      <c r="A107" s="119" t="s">
        <v>402</v>
      </c>
      <c r="B107" s="120"/>
      <c r="C107" s="121">
        <v>3</v>
      </c>
      <c r="D107" s="128" t="s">
        <v>403</v>
      </c>
      <c r="E107" s="128" t="s">
        <v>404</v>
      </c>
      <c r="F107" s="145"/>
      <c r="G107" s="130"/>
      <c r="H107" s="130"/>
    </row>
    <row r="108" spans="1:8" s="124" customFormat="1" x14ac:dyDescent="0.25">
      <c r="A108" s="119" t="s">
        <v>405</v>
      </c>
      <c r="B108" s="120"/>
      <c r="C108" s="121">
        <v>4</v>
      </c>
      <c r="D108" s="146" t="s">
        <v>895</v>
      </c>
      <c r="E108" s="146" t="s">
        <v>410</v>
      </c>
      <c r="F108" s="147"/>
      <c r="G108" s="148" t="s">
        <v>896</v>
      </c>
      <c r="H108" s="148" t="s">
        <v>896</v>
      </c>
    </row>
    <row r="109" spans="1:8" s="124" customFormat="1" x14ac:dyDescent="0.25">
      <c r="A109" s="119"/>
      <c r="B109" s="120"/>
      <c r="C109" s="121">
        <v>4</v>
      </c>
      <c r="D109" s="146"/>
      <c r="E109" s="146" t="s">
        <v>406</v>
      </c>
      <c r="F109" s="147"/>
      <c r="G109" s="148" t="s">
        <v>408</v>
      </c>
      <c r="H109" s="148" t="s">
        <v>408</v>
      </c>
    </row>
    <row r="110" spans="1:8" s="124" customFormat="1" x14ac:dyDescent="0.25">
      <c r="A110" s="119"/>
      <c r="B110" s="120"/>
      <c r="C110" s="121"/>
      <c r="D110" s="146"/>
      <c r="E110" s="146" t="s">
        <v>897</v>
      </c>
      <c r="F110" s="147"/>
      <c r="G110" s="148" t="s">
        <v>37</v>
      </c>
      <c r="H110" s="148" t="s">
        <v>37</v>
      </c>
    </row>
    <row r="111" spans="1:8" s="161" customFormat="1" x14ac:dyDescent="0.25">
      <c r="A111" s="119" t="s">
        <v>409</v>
      </c>
      <c r="B111" s="120"/>
      <c r="C111" s="121">
        <v>4</v>
      </c>
      <c r="D111" s="146" t="s">
        <v>898</v>
      </c>
      <c r="E111" s="146" t="s">
        <v>413</v>
      </c>
      <c r="F111" s="147"/>
      <c r="G111" s="148" t="s">
        <v>414</v>
      </c>
      <c r="H111" s="148" t="s">
        <v>414</v>
      </c>
    </row>
    <row r="112" spans="1:8" s="161" customFormat="1" x14ac:dyDescent="0.25">
      <c r="A112" s="119" t="s">
        <v>899</v>
      </c>
      <c r="B112" s="120"/>
      <c r="C112" s="121">
        <v>4</v>
      </c>
      <c r="D112" s="146" t="s">
        <v>900</v>
      </c>
      <c r="E112" s="146" t="s">
        <v>415</v>
      </c>
      <c r="F112" s="147"/>
      <c r="G112" s="263" t="s">
        <v>901</v>
      </c>
      <c r="H112" s="263" t="s">
        <v>503</v>
      </c>
    </row>
    <row r="113" spans="1:8" s="161" customFormat="1" x14ac:dyDescent="0.25">
      <c r="A113" s="119" t="s">
        <v>418</v>
      </c>
      <c r="B113" s="120"/>
      <c r="C113" s="121">
        <v>4</v>
      </c>
      <c r="D113" s="146" t="s">
        <v>902</v>
      </c>
      <c r="E113" s="146" t="s">
        <v>419</v>
      </c>
      <c r="F113" s="147"/>
      <c r="G113" s="148" t="s">
        <v>903</v>
      </c>
      <c r="H113" s="148" t="s">
        <v>904</v>
      </c>
    </row>
    <row r="114" spans="1:8" s="124" customFormat="1" x14ac:dyDescent="0.25">
      <c r="A114" s="119" t="s">
        <v>427</v>
      </c>
      <c r="B114" s="120"/>
      <c r="C114" s="121">
        <v>1</v>
      </c>
      <c r="D114" s="122" t="s">
        <v>428</v>
      </c>
      <c r="E114" s="122" t="s">
        <v>429</v>
      </c>
      <c r="F114" s="122"/>
      <c r="G114" s="162"/>
      <c r="H114" s="162"/>
    </row>
    <row r="115" spans="1:8" s="124" customFormat="1" x14ac:dyDescent="0.25">
      <c r="A115" s="119" t="s">
        <v>478</v>
      </c>
      <c r="B115" s="120"/>
      <c r="C115" s="121">
        <v>2</v>
      </c>
      <c r="D115" s="125" t="s">
        <v>479</v>
      </c>
      <c r="E115" s="125" t="s">
        <v>480</v>
      </c>
      <c r="F115" s="125"/>
      <c r="G115" s="163"/>
      <c r="H115" s="163"/>
    </row>
    <row r="116" spans="1:8" s="150" customFormat="1" x14ac:dyDescent="0.25">
      <c r="A116" s="119" t="s">
        <v>56</v>
      </c>
      <c r="B116" s="120"/>
      <c r="C116" s="121">
        <v>3</v>
      </c>
      <c r="D116" s="164" t="s">
        <v>481</v>
      </c>
      <c r="E116" s="164" t="s">
        <v>482</v>
      </c>
      <c r="F116" s="165"/>
      <c r="G116" s="166" t="s">
        <v>905</v>
      </c>
      <c r="H116" s="166" t="str">
        <f t="shared" ref="G116:H120" si="1">IF(iOC_Purpose="Benchmark","1","n/a")</f>
        <v>n/a</v>
      </c>
    </row>
    <row r="117" spans="1:8" s="150" customFormat="1" x14ac:dyDescent="0.25">
      <c r="A117" s="119" t="s">
        <v>56</v>
      </c>
      <c r="B117" s="120"/>
      <c r="C117" s="121">
        <v>3</v>
      </c>
      <c r="D117" s="164" t="s">
        <v>481</v>
      </c>
      <c r="E117" s="164" t="s">
        <v>484</v>
      </c>
      <c r="F117" s="165"/>
      <c r="G117" s="166" t="str">
        <f t="shared" si="1"/>
        <v>n/a</v>
      </c>
      <c r="H117" s="166" t="s">
        <v>905</v>
      </c>
    </row>
    <row r="118" spans="1:8" s="167" customFormat="1" x14ac:dyDescent="0.3">
      <c r="A118" s="119" t="s">
        <v>58</v>
      </c>
      <c r="B118" s="120"/>
      <c r="C118" s="121">
        <v>3</v>
      </c>
      <c r="D118" s="164" t="s">
        <v>485</v>
      </c>
      <c r="E118" s="164" t="s">
        <v>486</v>
      </c>
      <c r="F118" s="165"/>
      <c r="G118" s="166" t="str">
        <f t="shared" ref="G118:H118" si="2">IF(iOC_LANG_DE,"Monat","month")</f>
        <v>Monat</v>
      </c>
      <c r="H118" s="166" t="str">
        <f t="shared" si="2"/>
        <v>Monat</v>
      </c>
    </row>
    <row r="119" spans="1:8" s="169" customFormat="1" x14ac:dyDescent="0.3">
      <c r="A119" s="119" t="s">
        <v>487</v>
      </c>
      <c r="B119" s="120"/>
      <c r="C119" s="121">
        <v>3</v>
      </c>
      <c r="D119" s="164" t="str">
        <f>IF(iOC_Purpose="Benchmark","Price ID","Billing ID")</f>
        <v>Billing ID</v>
      </c>
      <c r="E119" s="164" t="s">
        <v>488</v>
      </c>
      <c r="F119" s="165"/>
      <c r="G119" s="168" t="str">
        <f>G7</f>
        <v>BAR_SEC-NW-FW</v>
      </c>
      <c r="H119" s="166" t="str">
        <f t="shared" si="1"/>
        <v>n/a</v>
      </c>
    </row>
    <row r="120" spans="1:8" s="169" customFormat="1" x14ac:dyDescent="0.3">
      <c r="A120" s="119" t="s">
        <v>487</v>
      </c>
      <c r="B120" s="120"/>
      <c r="C120" s="121">
        <v>3</v>
      </c>
      <c r="D120" s="164" t="str">
        <f>IF(iOC_Purpose="Benchmark","Price ID","Billing ID")</f>
        <v>Billing ID</v>
      </c>
      <c r="E120" s="164" t="s">
        <v>490</v>
      </c>
      <c r="F120" s="165"/>
      <c r="G120" s="166" t="str">
        <f t="shared" si="1"/>
        <v>n/a</v>
      </c>
      <c r="H120" s="168" t="str">
        <f>H7</f>
        <v>HEK_SEC-NW-FW</v>
      </c>
    </row>
  </sheetData>
  <sheetProtection algorithmName="SHA-512" hashValue="xLQXXK0eGfSUoIfa4s72z1HMPn7pAOrXXb30D1ZFl98KTWgKBkA4TLv/Bpg+0dm42nLGKn4fxwF3G4SZr4umzw==" saltValue="31rrEK7UUY/X8OIAPSYCgQ==" spinCount="100000" sheet="1" objects="1" scenarios="1"/>
  <dataConsolidate/>
  <conditionalFormatting sqref="A10:A95 A108:A120">
    <cfRule type="expression" dxfId="14" priority="3986">
      <formula>OR(COUNTIF(INDIRECT("$A9:$A"&amp;8+COUNTA($A$10:$A$120)),A10)&gt;1,$A10="")</formula>
    </cfRule>
  </conditionalFormatting>
  <conditionalFormatting sqref="A96:A104">
    <cfRule type="expression" dxfId="13" priority="1">
      <formula>OR(COUNTIF(INDIRECT("$A9:$A"&amp;8+COUNTA($A$10:$A$113)),A96)&gt;1,$A96="")</formula>
    </cfRule>
  </conditionalFormatting>
  <conditionalFormatting sqref="A105:A107">
    <cfRule type="expression" dxfId="12" priority="2">
      <formula>OR(COUNTIF(INDIRECT("$A9:$A"&amp;8+COUNTA($A$10:$A$112)),A105)&gt;1,$A105="")</formula>
    </cfRule>
  </conditionalFormatting>
  <dataValidations disablePrompts="1" count="5">
    <dataValidation type="list" errorStyle="warning" allowBlank="1" showInputMessage="1" showErrorMessage="1" sqref="G49:H49">
      <formula1>iOC_Select_Bandwidth</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G50:H53">
      <formula1>OR(G50="n/a",TYPE(G50)=1)</formula1>
    </dataValidation>
    <dataValidation type="list" allowBlank="1" showInputMessage="1" showErrorMessage="1" sqref="G10:H11 G44:H45 G57:H58 G21:H22 G36:H36 G54:H55 G94:H94 G90:H91 G47:H48 G88:H88 G114:H115 G105:H107 G99:H99 G96:H97">
      <formula1>"n/a"</formula1>
    </dataValidation>
    <dataValidation type="list" allowBlank="1" showInputMessage="1" showErrorMessage="1" sqref="G89:H89 G12:H20 G59:H87 G55:H56 G45:H46 G22:H43 G91:H95">
      <formula1>iOC_Select</formula1>
    </dataValidation>
    <dataValidation type="list" allowBlank="1" showInputMessage="1" showErrorMessage="1" sqref="G98:H98">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7"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rowBreaks count="1" manualBreakCount="1">
    <brk id="104" min="2" max="7"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outlinePr summaryBelow="0" summaryRight="0"/>
  </sheetPr>
  <dimension ref="A1:I124"/>
  <sheetViews>
    <sheetView showGridLines="0" topLeftCell="B1" zoomScale="80" zoomScaleNormal="80" zoomScaleSheetLayoutView="100" workbookViewId="0">
      <selection activeCell="E140" sqref="E140"/>
    </sheetView>
  </sheetViews>
  <sheetFormatPr baseColWidth="10" defaultColWidth="12.77734375" defaultRowHeight="13.8" x14ac:dyDescent="0.25"/>
  <cols>
    <col min="1" max="1" width="6.33203125" style="87" hidden="1" customWidth="1"/>
    <col min="2" max="2" width="8.33203125" style="87" bestFit="1" customWidth="1"/>
    <col min="3" max="3" width="5.44140625" style="88" bestFit="1" customWidth="1"/>
    <col min="4" max="4" width="52.21875" style="87" bestFit="1" customWidth="1"/>
    <col min="5" max="5" width="52" style="87" bestFit="1" customWidth="1"/>
    <col min="6" max="6" width="22.33203125" style="88" bestFit="1" customWidth="1"/>
    <col min="7" max="7" width="22.77734375" style="87" bestFit="1" customWidth="1"/>
    <col min="8" max="8" width="22.21875" style="88" bestFit="1" customWidth="1"/>
    <col min="9" max="9" width="22.6640625" style="87" bestFit="1" customWidth="1"/>
    <col min="10" max="16384" width="12.77734375" style="87"/>
  </cols>
  <sheetData>
    <row r="1" spans="1:9" s="95" customFormat="1" x14ac:dyDescent="0.3">
      <c r="A1" s="264" t="s">
        <v>217</v>
      </c>
      <c r="B1" s="90" t="s">
        <v>53</v>
      </c>
      <c r="C1" s="90"/>
      <c r="D1" s="92" t="s">
        <v>218</v>
      </c>
      <c r="E1" s="93"/>
      <c r="F1" s="94"/>
      <c r="H1" s="94"/>
    </row>
    <row r="2" spans="1:9" s="95" customFormat="1" x14ac:dyDescent="0.25">
      <c r="A2" s="265"/>
      <c r="B2" s="90"/>
      <c r="C2" s="97"/>
      <c r="D2" s="98" t="s">
        <v>219</v>
      </c>
      <c r="E2" s="99" t="s">
        <v>209</v>
      </c>
      <c r="F2" s="94"/>
      <c r="H2" s="94"/>
    </row>
    <row r="3" spans="1:9" s="95" customFormat="1" x14ac:dyDescent="0.25">
      <c r="A3" s="265"/>
      <c r="B3" s="90"/>
      <c r="C3" s="97"/>
      <c r="D3" s="98" t="s">
        <v>221</v>
      </c>
      <c r="E3" s="266" t="s">
        <v>210</v>
      </c>
      <c r="F3" s="94"/>
      <c r="H3" s="94"/>
    </row>
    <row r="4" spans="1:9" s="95" customFormat="1" ht="55.2" x14ac:dyDescent="0.25">
      <c r="A4" s="265"/>
      <c r="B4" s="90"/>
      <c r="C4" s="97"/>
      <c r="D4" s="98" t="s">
        <v>223</v>
      </c>
      <c r="E4" s="99" t="s">
        <v>906</v>
      </c>
      <c r="F4" s="94"/>
      <c r="H4" s="94"/>
    </row>
    <row r="5" spans="1:9" s="103" customFormat="1" x14ac:dyDescent="0.3">
      <c r="A5" s="265"/>
      <c r="B5" s="100"/>
      <c r="C5" s="101"/>
      <c r="D5" s="102"/>
      <c r="E5" s="102"/>
      <c r="F5" s="94"/>
      <c r="H5" s="94"/>
    </row>
    <row r="6" spans="1:9" s="95" customFormat="1" x14ac:dyDescent="0.25">
      <c r="A6" s="267"/>
      <c r="B6" s="90"/>
      <c r="C6" s="109"/>
      <c r="D6" s="106" t="s">
        <v>225</v>
      </c>
      <c r="E6" s="107"/>
      <c r="F6" s="108" t="s">
        <v>226</v>
      </c>
      <c r="G6" s="108" t="s">
        <v>226</v>
      </c>
      <c r="H6" s="256" t="s">
        <v>227</v>
      </c>
      <c r="I6" s="256" t="s">
        <v>227</v>
      </c>
    </row>
    <row r="7" spans="1:9" s="95" customFormat="1" x14ac:dyDescent="0.25">
      <c r="A7" s="267"/>
      <c r="B7" s="90"/>
      <c r="C7" s="109"/>
      <c r="D7" s="98" t="s">
        <v>229</v>
      </c>
      <c r="E7" s="98"/>
      <c r="F7" s="268" t="s">
        <v>907</v>
      </c>
      <c r="G7" s="268" t="s">
        <v>908</v>
      </c>
      <c r="H7" s="268" t="s">
        <v>909</v>
      </c>
      <c r="I7" s="268" t="s">
        <v>910</v>
      </c>
    </row>
    <row r="8" spans="1:9" s="95" customFormat="1" x14ac:dyDescent="0.25">
      <c r="A8" s="265"/>
      <c r="B8" s="90"/>
      <c r="C8" s="109"/>
      <c r="D8" s="98" t="s">
        <v>233</v>
      </c>
      <c r="E8" s="98"/>
      <c r="F8" s="256" t="s">
        <v>911</v>
      </c>
      <c r="G8" s="256" t="s">
        <v>911</v>
      </c>
      <c r="H8" s="256" t="s">
        <v>911</v>
      </c>
      <c r="I8" s="256" t="s">
        <v>911</v>
      </c>
    </row>
    <row r="9" spans="1:9" s="118" customFormat="1" x14ac:dyDescent="0.25">
      <c r="A9" s="269" t="s">
        <v>235</v>
      </c>
      <c r="B9" s="113" t="s">
        <v>236</v>
      </c>
      <c r="C9" s="114" t="s">
        <v>237</v>
      </c>
      <c r="D9" s="115" t="s">
        <v>238</v>
      </c>
      <c r="E9" s="116" t="str">
        <f>IF(iOC_LANG_DE,"Anmerkung","Comment")</f>
        <v>Anmerkung</v>
      </c>
      <c r="F9" s="117" t="str">
        <f>IF(iOC_LANG_DE,"Variante ","Variant ")&amp;COLUMN()-COLUMN($E9)</f>
        <v>Variante 1</v>
      </c>
      <c r="G9" s="117" t="str">
        <f>IF(iOC_LANG_DE,"Variante ","Variant ")&amp;COLUMN()-COLUMN($E9)</f>
        <v>Variante 2</v>
      </c>
      <c r="H9" s="117" t="str">
        <f>IF(iOC_LANG_DE,"Variante ","Variant ")&amp;COLUMN()-COLUMN($E9)</f>
        <v>Variante 3</v>
      </c>
      <c r="I9" s="117" t="str">
        <f>IF(iOC_LANG_DE,"Variante ","Variant ")&amp;COLUMN()-COLUMN($E9)</f>
        <v>Variante 4</v>
      </c>
    </row>
    <row r="10" spans="1:9" s="124" customFormat="1" x14ac:dyDescent="0.25">
      <c r="A10" s="270"/>
      <c r="B10" s="120"/>
      <c r="C10" s="121">
        <v>1</v>
      </c>
      <c r="D10" s="122" t="s">
        <v>14</v>
      </c>
      <c r="E10" s="122"/>
      <c r="F10" s="123"/>
      <c r="G10" s="123"/>
      <c r="H10" s="123"/>
      <c r="I10" s="123"/>
    </row>
    <row r="11" spans="1:9" s="124" customFormat="1" x14ac:dyDescent="0.25">
      <c r="A11" s="270"/>
      <c r="B11" s="120"/>
      <c r="C11" s="121">
        <v>2</v>
      </c>
      <c r="D11" s="125" t="s">
        <v>243</v>
      </c>
      <c r="E11" s="125"/>
      <c r="F11" s="126"/>
      <c r="G11" s="126"/>
      <c r="H11" s="126"/>
      <c r="I11" s="126"/>
    </row>
    <row r="12" spans="1:9" s="124" customFormat="1" x14ac:dyDescent="0.25">
      <c r="A12" s="270"/>
      <c r="B12" s="120"/>
      <c r="C12" s="121">
        <v>3</v>
      </c>
      <c r="D12" s="128" t="s">
        <v>296</v>
      </c>
      <c r="E12" s="145"/>
      <c r="F12" s="130"/>
      <c r="G12" s="130"/>
      <c r="H12" s="130"/>
      <c r="I12" s="130"/>
    </row>
    <row r="13" spans="1:9" s="135" customFormat="1" x14ac:dyDescent="0.25">
      <c r="A13" s="270"/>
      <c r="B13" s="120"/>
      <c r="C13" s="121">
        <v>4</v>
      </c>
      <c r="D13" s="132" t="s">
        <v>912</v>
      </c>
      <c r="E13" s="133"/>
      <c r="F13" s="134"/>
      <c r="G13" s="134"/>
      <c r="H13" s="134"/>
      <c r="I13" s="134"/>
    </row>
    <row r="14" spans="1:9" s="124" customFormat="1" x14ac:dyDescent="0.25">
      <c r="A14" s="270"/>
      <c r="B14" s="120"/>
      <c r="C14" s="121">
        <v>5</v>
      </c>
      <c r="D14" s="127" t="s">
        <v>913</v>
      </c>
      <c r="E14" s="136"/>
      <c r="F14" s="137" t="s">
        <v>37</v>
      </c>
      <c r="G14" s="137" t="s">
        <v>39</v>
      </c>
      <c r="H14" s="137" t="s">
        <v>37</v>
      </c>
      <c r="I14" s="137" t="s">
        <v>39</v>
      </c>
    </row>
    <row r="15" spans="1:9" s="135" customFormat="1" x14ac:dyDescent="0.25">
      <c r="A15" s="270"/>
      <c r="B15" s="120"/>
      <c r="C15" s="121">
        <v>4</v>
      </c>
      <c r="D15" s="132" t="s">
        <v>802</v>
      </c>
      <c r="E15" s="133"/>
      <c r="F15" s="134"/>
      <c r="G15" s="134"/>
      <c r="H15" s="134"/>
      <c r="I15" s="134"/>
    </row>
    <row r="16" spans="1:9" s="124" customFormat="1" x14ac:dyDescent="0.25">
      <c r="A16" s="270"/>
      <c r="B16" s="120"/>
      <c r="C16" s="121">
        <v>5</v>
      </c>
      <c r="D16" s="127" t="s">
        <v>804</v>
      </c>
      <c r="E16" s="136"/>
      <c r="F16" s="137" t="s">
        <v>39</v>
      </c>
      <c r="G16" s="137" t="s">
        <v>39</v>
      </c>
      <c r="H16" s="137" t="s">
        <v>39</v>
      </c>
      <c r="I16" s="137" t="s">
        <v>39</v>
      </c>
    </row>
    <row r="17" spans="1:9" s="124" customFormat="1" x14ac:dyDescent="0.25">
      <c r="A17" s="270"/>
      <c r="B17" s="120"/>
      <c r="C17" s="121">
        <v>5</v>
      </c>
      <c r="D17" s="127" t="s">
        <v>806</v>
      </c>
      <c r="E17" s="136"/>
      <c r="F17" s="137" t="s">
        <v>39</v>
      </c>
      <c r="G17" s="137" t="s">
        <v>39</v>
      </c>
      <c r="H17" s="137" t="s">
        <v>39</v>
      </c>
      <c r="I17" s="137" t="s">
        <v>39</v>
      </c>
    </row>
    <row r="18" spans="1:9" s="124" customFormat="1" x14ac:dyDescent="0.25">
      <c r="A18" s="270"/>
      <c r="B18" s="120"/>
      <c r="C18" s="121">
        <v>5</v>
      </c>
      <c r="D18" s="127" t="s">
        <v>808</v>
      </c>
      <c r="E18" s="136"/>
      <c r="F18" s="137" t="s">
        <v>37</v>
      </c>
      <c r="G18" s="137" t="s">
        <v>39</v>
      </c>
      <c r="H18" s="137" t="s">
        <v>37</v>
      </c>
      <c r="I18" s="137" t="s">
        <v>39</v>
      </c>
    </row>
    <row r="19" spans="1:9" s="124" customFormat="1" x14ac:dyDescent="0.25">
      <c r="A19" s="270"/>
      <c r="B19" s="120"/>
      <c r="C19" s="121">
        <v>5</v>
      </c>
      <c r="D19" s="127" t="s">
        <v>811</v>
      </c>
      <c r="E19" s="136"/>
      <c r="F19" s="137" t="s">
        <v>37</v>
      </c>
      <c r="G19" s="137" t="s">
        <v>39</v>
      </c>
      <c r="H19" s="137" t="s">
        <v>37</v>
      </c>
      <c r="I19" s="137" t="s">
        <v>39</v>
      </c>
    </row>
    <row r="20" spans="1:9" s="135" customFormat="1" x14ac:dyDescent="0.25">
      <c r="A20" s="270"/>
      <c r="B20" s="120"/>
      <c r="C20" s="121">
        <v>4</v>
      </c>
      <c r="D20" s="132" t="s">
        <v>914</v>
      </c>
      <c r="E20" s="133"/>
      <c r="F20" s="134"/>
      <c r="G20" s="134"/>
      <c r="H20" s="134"/>
      <c r="I20" s="134"/>
    </row>
    <row r="21" spans="1:9" s="124" customFormat="1" x14ac:dyDescent="0.25">
      <c r="A21" s="270"/>
      <c r="B21" s="120"/>
      <c r="C21" s="121">
        <v>5</v>
      </c>
      <c r="D21" s="127" t="s">
        <v>915</v>
      </c>
      <c r="E21" s="136"/>
      <c r="F21" s="137" t="s">
        <v>39</v>
      </c>
      <c r="G21" s="137" t="s">
        <v>39</v>
      </c>
      <c r="H21" s="137" t="s">
        <v>39</v>
      </c>
      <c r="I21" s="137" t="s">
        <v>39</v>
      </c>
    </row>
    <row r="22" spans="1:9" s="124" customFormat="1" x14ac:dyDescent="0.25">
      <c r="A22" s="270"/>
      <c r="B22" s="120"/>
      <c r="C22" s="121">
        <v>5</v>
      </c>
      <c r="D22" s="127" t="s">
        <v>916</v>
      </c>
      <c r="E22" s="136"/>
      <c r="F22" s="137" t="s">
        <v>39</v>
      </c>
      <c r="G22" s="137" t="s">
        <v>39</v>
      </c>
      <c r="H22" s="137" t="s">
        <v>39</v>
      </c>
      <c r="I22" s="137" t="s">
        <v>39</v>
      </c>
    </row>
    <row r="23" spans="1:9" s="135" customFormat="1" x14ac:dyDescent="0.25">
      <c r="A23" s="270"/>
      <c r="B23" s="120"/>
      <c r="C23" s="121">
        <v>4</v>
      </c>
      <c r="D23" s="132" t="s">
        <v>917</v>
      </c>
      <c r="E23" s="133"/>
      <c r="F23" s="134"/>
      <c r="G23" s="134"/>
      <c r="H23" s="134"/>
      <c r="I23" s="134"/>
    </row>
    <row r="24" spans="1:9" s="124" customFormat="1" x14ac:dyDescent="0.25">
      <c r="A24" s="270"/>
      <c r="B24" s="120"/>
      <c r="C24" s="121">
        <v>5</v>
      </c>
      <c r="D24" s="127" t="s">
        <v>918</v>
      </c>
      <c r="E24" s="136"/>
      <c r="F24" s="137" t="s">
        <v>39</v>
      </c>
      <c r="G24" s="137" t="s">
        <v>39</v>
      </c>
      <c r="H24" s="137" t="s">
        <v>39</v>
      </c>
      <c r="I24" s="137" t="s">
        <v>39</v>
      </c>
    </row>
    <row r="25" spans="1:9" s="124" customFormat="1" x14ac:dyDescent="0.25">
      <c r="A25" s="270"/>
      <c r="B25" s="120"/>
      <c r="C25" s="121">
        <v>5</v>
      </c>
      <c r="D25" s="127" t="s">
        <v>919</v>
      </c>
      <c r="E25" s="136"/>
      <c r="F25" s="137" t="s">
        <v>39</v>
      </c>
      <c r="G25" s="137" t="s">
        <v>39</v>
      </c>
      <c r="H25" s="137" t="s">
        <v>39</v>
      </c>
      <c r="I25" s="137" t="s">
        <v>39</v>
      </c>
    </row>
    <row r="26" spans="1:9" s="124" customFormat="1" x14ac:dyDescent="0.25">
      <c r="A26" s="270"/>
      <c r="B26" s="120"/>
      <c r="C26" s="121">
        <v>5</v>
      </c>
      <c r="D26" s="127" t="s">
        <v>920</v>
      </c>
      <c r="E26" s="136"/>
      <c r="F26" s="137" t="s">
        <v>39</v>
      </c>
      <c r="G26" s="137" t="s">
        <v>39</v>
      </c>
      <c r="H26" s="137" t="s">
        <v>39</v>
      </c>
      <c r="I26" s="137" t="s">
        <v>39</v>
      </c>
    </row>
    <row r="27" spans="1:9" s="144" customFormat="1" x14ac:dyDescent="0.25">
      <c r="A27" s="270"/>
      <c r="B27" s="120"/>
      <c r="C27" s="121">
        <v>2</v>
      </c>
      <c r="D27" s="125" t="s">
        <v>302</v>
      </c>
      <c r="E27" s="125"/>
      <c r="F27" s="126"/>
      <c r="G27" s="126"/>
      <c r="H27" s="126"/>
      <c r="I27" s="126"/>
    </row>
    <row r="28" spans="1:9" s="144" customFormat="1" x14ac:dyDescent="0.25">
      <c r="A28" s="270"/>
      <c r="B28" s="120"/>
      <c r="C28" s="121">
        <v>3</v>
      </c>
      <c r="D28" s="128" t="s">
        <v>921</v>
      </c>
      <c r="E28" s="145"/>
      <c r="F28" s="130"/>
      <c r="G28" s="130"/>
      <c r="H28" s="130"/>
      <c r="I28" s="130"/>
    </row>
    <row r="29" spans="1:9" s="144" customFormat="1" x14ac:dyDescent="0.25">
      <c r="A29" s="270"/>
      <c r="B29" s="120"/>
      <c r="C29" s="121">
        <v>4</v>
      </c>
      <c r="D29" s="146" t="s">
        <v>922</v>
      </c>
      <c r="E29" s="147"/>
      <c r="F29" s="148" t="s">
        <v>37</v>
      </c>
      <c r="G29" s="148" t="s">
        <v>37</v>
      </c>
      <c r="H29" s="148" t="s">
        <v>37</v>
      </c>
      <c r="I29" s="148" t="s">
        <v>37</v>
      </c>
    </row>
    <row r="30" spans="1:9" s="144" customFormat="1" x14ac:dyDescent="0.25">
      <c r="A30" s="270"/>
      <c r="B30" s="120"/>
      <c r="C30" s="121">
        <v>3</v>
      </c>
      <c r="D30" s="128" t="s">
        <v>824</v>
      </c>
      <c r="E30" s="145"/>
      <c r="F30" s="130"/>
      <c r="G30" s="130"/>
      <c r="H30" s="130"/>
      <c r="I30" s="130"/>
    </row>
    <row r="31" spans="1:9" s="124" customFormat="1" x14ac:dyDescent="0.25">
      <c r="A31" s="270"/>
      <c r="B31" s="120"/>
      <c r="C31" s="121">
        <v>4</v>
      </c>
      <c r="D31" s="132" t="s">
        <v>924</v>
      </c>
      <c r="E31" s="133"/>
      <c r="F31" s="134"/>
      <c r="G31" s="134"/>
      <c r="H31" s="134"/>
      <c r="I31" s="134"/>
    </row>
    <row r="32" spans="1:9" s="135" customFormat="1" x14ac:dyDescent="0.25">
      <c r="A32" s="270"/>
      <c r="B32" s="120"/>
      <c r="C32" s="121">
        <v>5</v>
      </c>
      <c r="D32" s="127" t="s">
        <v>925</v>
      </c>
      <c r="E32" s="136"/>
      <c r="F32" s="137" t="s">
        <v>39</v>
      </c>
      <c r="G32" s="137" t="s">
        <v>39</v>
      </c>
      <c r="H32" s="137" t="s">
        <v>39</v>
      </c>
      <c r="I32" s="137" t="s">
        <v>39</v>
      </c>
    </row>
    <row r="33" spans="1:9" s="124" customFormat="1" x14ac:dyDescent="0.25">
      <c r="A33" s="270"/>
      <c r="B33" s="120"/>
      <c r="C33" s="121">
        <v>5</v>
      </c>
      <c r="D33" s="127" t="s">
        <v>926</v>
      </c>
      <c r="E33" s="136"/>
      <c r="F33" s="137" t="s">
        <v>39</v>
      </c>
      <c r="G33" s="137" t="s">
        <v>39</v>
      </c>
      <c r="H33" s="137" t="s">
        <v>39</v>
      </c>
      <c r="I33" s="137" t="s">
        <v>39</v>
      </c>
    </row>
    <row r="34" spans="1:9" s="124" customFormat="1" ht="27.6" x14ac:dyDescent="0.25">
      <c r="A34" s="270"/>
      <c r="B34" s="120"/>
      <c r="C34" s="121">
        <v>5</v>
      </c>
      <c r="D34" s="127" t="s">
        <v>927</v>
      </c>
      <c r="E34" s="136"/>
      <c r="F34" s="137" t="s">
        <v>39</v>
      </c>
      <c r="G34" s="137" t="s">
        <v>39</v>
      </c>
      <c r="H34" s="137" t="s">
        <v>39</v>
      </c>
      <c r="I34" s="137" t="s">
        <v>39</v>
      </c>
    </row>
    <row r="35" spans="1:9" s="124" customFormat="1" x14ac:dyDescent="0.25">
      <c r="A35" s="270"/>
      <c r="B35" s="120"/>
      <c r="C35" s="121">
        <v>4</v>
      </c>
      <c r="D35" s="132" t="s">
        <v>206</v>
      </c>
      <c r="E35" s="133"/>
      <c r="F35" s="134"/>
      <c r="G35" s="134"/>
      <c r="H35" s="134"/>
      <c r="I35" s="134"/>
    </row>
    <row r="36" spans="1:9" s="124" customFormat="1" x14ac:dyDescent="0.25">
      <c r="A36" s="270"/>
      <c r="B36" s="120"/>
      <c r="C36" s="121">
        <v>5</v>
      </c>
      <c r="D36" s="127" t="s">
        <v>839</v>
      </c>
      <c r="E36" s="136"/>
      <c r="F36" s="137" t="s">
        <v>39</v>
      </c>
      <c r="G36" s="137" t="s">
        <v>39</v>
      </c>
      <c r="H36" s="137" t="s">
        <v>39</v>
      </c>
      <c r="I36" s="137" t="s">
        <v>39</v>
      </c>
    </row>
    <row r="37" spans="1:9" s="124" customFormat="1" x14ac:dyDescent="0.25">
      <c r="A37" s="270"/>
      <c r="B37" s="120"/>
      <c r="C37" s="121">
        <v>5</v>
      </c>
      <c r="D37" s="127" t="s">
        <v>841</v>
      </c>
      <c r="E37" s="136"/>
      <c r="F37" s="137" t="s">
        <v>39</v>
      </c>
      <c r="G37" s="137" t="s">
        <v>39</v>
      </c>
      <c r="H37" s="137" t="s">
        <v>39</v>
      </c>
      <c r="I37" s="137" t="s">
        <v>39</v>
      </c>
    </row>
    <row r="38" spans="1:9" s="124" customFormat="1" x14ac:dyDescent="0.25">
      <c r="A38" s="270"/>
      <c r="B38" s="120"/>
      <c r="C38" s="121">
        <v>5</v>
      </c>
      <c r="D38" s="127" t="s">
        <v>844</v>
      </c>
      <c r="E38" s="136"/>
      <c r="F38" s="137" t="s">
        <v>39</v>
      </c>
      <c r="G38" s="137" t="s">
        <v>39</v>
      </c>
      <c r="H38" s="137" t="s">
        <v>39</v>
      </c>
      <c r="I38" s="137" t="s">
        <v>39</v>
      </c>
    </row>
    <row r="39" spans="1:9" s="124" customFormat="1" x14ac:dyDescent="0.25">
      <c r="A39" s="270"/>
      <c r="B39" s="120"/>
      <c r="C39" s="121">
        <v>4</v>
      </c>
      <c r="D39" s="132" t="s">
        <v>850</v>
      </c>
      <c r="E39" s="133"/>
      <c r="F39" s="134"/>
      <c r="G39" s="134"/>
      <c r="H39" s="134"/>
      <c r="I39" s="134"/>
    </row>
    <row r="40" spans="1:9" s="150" customFormat="1" ht="27.6" x14ac:dyDescent="0.25">
      <c r="A40" s="270"/>
      <c r="B40" s="120"/>
      <c r="C40" s="121">
        <v>5</v>
      </c>
      <c r="D40" s="127" t="s">
        <v>853</v>
      </c>
      <c r="E40" s="136"/>
      <c r="F40" s="137" t="s">
        <v>39</v>
      </c>
      <c r="G40" s="137" t="s">
        <v>39</v>
      </c>
      <c r="H40" s="137" t="s">
        <v>39</v>
      </c>
      <c r="I40" s="137" t="s">
        <v>39</v>
      </c>
    </row>
    <row r="41" spans="1:9" s="135" customFormat="1" x14ac:dyDescent="0.25">
      <c r="A41" s="270"/>
      <c r="B41" s="120"/>
      <c r="C41" s="121">
        <v>5</v>
      </c>
      <c r="D41" s="127" t="s">
        <v>856</v>
      </c>
      <c r="E41" s="136"/>
      <c r="F41" s="137" t="s">
        <v>39</v>
      </c>
      <c r="G41" s="137" t="s">
        <v>39</v>
      </c>
      <c r="H41" s="137" t="s">
        <v>39</v>
      </c>
      <c r="I41" s="137" t="s">
        <v>39</v>
      </c>
    </row>
    <row r="42" spans="1:9" s="124" customFormat="1" x14ac:dyDescent="0.25">
      <c r="A42" s="270"/>
      <c r="B42" s="120"/>
      <c r="C42" s="121">
        <v>5</v>
      </c>
      <c r="D42" s="127" t="s">
        <v>928</v>
      </c>
      <c r="E42" s="136"/>
      <c r="F42" s="137" t="s">
        <v>39</v>
      </c>
      <c r="G42" s="137" t="s">
        <v>39</v>
      </c>
      <c r="H42" s="137" t="s">
        <v>39</v>
      </c>
      <c r="I42" s="137" t="s">
        <v>39</v>
      </c>
    </row>
    <row r="43" spans="1:9" s="144" customFormat="1" x14ac:dyDescent="0.25">
      <c r="A43" s="270"/>
      <c r="B43" s="120"/>
      <c r="C43" s="121">
        <v>3</v>
      </c>
      <c r="D43" s="128" t="s">
        <v>859</v>
      </c>
      <c r="E43" s="145"/>
      <c r="F43" s="130"/>
      <c r="G43" s="130"/>
      <c r="H43" s="130"/>
      <c r="I43" s="130"/>
    </row>
    <row r="44" spans="1:9" s="124" customFormat="1" x14ac:dyDescent="0.25">
      <c r="A44" s="270"/>
      <c r="B44" s="120"/>
      <c r="C44" s="121">
        <v>4</v>
      </c>
      <c r="D44" s="146" t="s">
        <v>862</v>
      </c>
      <c r="E44" s="147"/>
      <c r="F44" s="148" t="s">
        <v>39</v>
      </c>
      <c r="G44" s="148" t="s">
        <v>39</v>
      </c>
      <c r="H44" s="148" t="s">
        <v>39</v>
      </c>
      <c r="I44" s="148" t="s">
        <v>39</v>
      </c>
    </row>
    <row r="45" spans="1:9" s="144" customFormat="1" x14ac:dyDescent="0.25">
      <c r="A45" s="270"/>
      <c r="B45" s="120"/>
      <c r="C45" s="121">
        <v>4</v>
      </c>
      <c r="D45" s="146" t="s">
        <v>865</v>
      </c>
      <c r="E45" s="147"/>
      <c r="F45" s="148" t="s">
        <v>39</v>
      </c>
      <c r="G45" s="148" t="s">
        <v>39</v>
      </c>
      <c r="H45" s="148" t="s">
        <v>39</v>
      </c>
      <c r="I45" s="148" t="s">
        <v>39</v>
      </c>
    </row>
    <row r="46" spans="1:9" s="144" customFormat="1" x14ac:dyDescent="0.25">
      <c r="A46" s="270"/>
      <c r="B46" s="120"/>
      <c r="C46" s="121">
        <v>4</v>
      </c>
      <c r="D46" s="146" t="s">
        <v>929</v>
      </c>
      <c r="E46" s="147"/>
      <c r="F46" s="148" t="s">
        <v>39</v>
      </c>
      <c r="G46" s="148" t="s">
        <v>39</v>
      </c>
      <c r="H46" s="148" t="s">
        <v>39</v>
      </c>
      <c r="I46" s="148" t="s">
        <v>39</v>
      </c>
    </row>
    <row r="47" spans="1:9" s="124" customFormat="1" x14ac:dyDescent="0.25">
      <c r="A47" s="270"/>
      <c r="B47" s="120"/>
      <c r="C47" s="121">
        <v>4</v>
      </c>
      <c r="D47" s="132" t="s">
        <v>868</v>
      </c>
      <c r="E47" s="133"/>
      <c r="F47" s="134" t="str">
        <f>IF(iOC_Purpose="Benchmark","","nicht enthalten")</f>
        <v>nicht enthalten</v>
      </c>
      <c r="G47" s="134" t="str">
        <f>IF(iOC_Purpose="Benchmark","","nicht enthalten")</f>
        <v>nicht enthalten</v>
      </c>
      <c r="H47" s="134" t="str">
        <f>IF(iOC_Purpose="Benchmark","","nicht enthalten")</f>
        <v>nicht enthalten</v>
      </c>
      <c r="I47" s="134" t="str">
        <f>IF(iOC_Purpose="Benchmark","","nicht enthalten")</f>
        <v>nicht enthalten</v>
      </c>
    </row>
    <row r="48" spans="1:9" s="144" customFormat="1" x14ac:dyDescent="0.25">
      <c r="A48" s="270"/>
      <c r="B48" s="120"/>
      <c r="C48" s="121">
        <v>4</v>
      </c>
      <c r="D48" s="146" t="s">
        <v>877</v>
      </c>
      <c r="E48" s="147"/>
      <c r="F48" s="148" t="s">
        <v>39</v>
      </c>
      <c r="G48" s="148" t="s">
        <v>39</v>
      </c>
      <c r="H48" s="148" t="s">
        <v>39</v>
      </c>
      <c r="I48" s="148" t="s">
        <v>39</v>
      </c>
    </row>
    <row r="49" spans="1:9" s="144" customFormat="1" x14ac:dyDescent="0.25">
      <c r="A49" s="270"/>
      <c r="B49" s="120"/>
      <c r="C49" s="121">
        <v>4</v>
      </c>
      <c r="D49" s="146" t="s">
        <v>880</v>
      </c>
      <c r="E49" s="147"/>
      <c r="F49" s="148" t="s">
        <v>39</v>
      </c>
      <c r="G49" s="148" t="s">
        <v>39</v>
      </c>
      <c r="H49" s="148" t="s">
        <v>39</v>
      </c>
      <c r="I49" s="148" t="s">
        <v>39</v>
      </c>
    </row>
    <row r="50" spans="1:9" s="144" customFormat="1" x14ac:dyDescent="0.25">
      <c r="A50" s="270"/>
      <c r="B50" s="120"/>
      <c r="C50" s="121">
        <v>2</v>
      </c>
      <c r="D50" s="125" t="s">
        <v>308</v>
      </c>
      <c r="E50" s="125"/>
      <c r="F50" s="126"/>
      <c r="G50" s="126"/>
      <c r="H50" s="126"/>
      <c r="I50" s="126"/>
    </row>
    <row r="51" spans="1:9" s="124" customFormat="1" x14ac:dyDescent="0.25">
      <c r="A51" s="270"/>
      <c r="B51" s="120"/>
      <c r="C51" s="121">
        <v>3</v>
      </c>
      <c r="D51" s="128" t="s">
        <v>311</v>
      </c>
      <c r="E51" s="145"/>
      <c r="F51" s="130"/>
      <c r="G51" s="130"/>
      <c r="H51" s="130"/>
      <c r="I51" s="130"/>
    </row>
    <row r="52" spans="1:9" s="144" customFormat="1" ht="27.6" x14ac:dyDescent="0.25">
      <c r="A52" s="270"/>
      <c r="B52" s="120"/>
      <c r="C52" s="121">
        <v>4</v>
      </c>
      <c r="D52" s="146" t="s">
        <v>314</v>
      </c>
      <c r="E52" s="147"/>
      <c r="F52" s="148" t="s">
        <v>37</v>
      </c>
      <c r="G52" s="148" t="s">
        <v>39</v>
      </c>
      <c r="H52" s="148" t="s">
        <v>37</v>
      </c>
      <c r="I52" s="148" t="s">
        <v>39</v>
      </c>
    </row>
    <row r="53" spans="1:9" s="144" customFormat="1" x14ac:dyDescent="0.25">
      <c r="A53" s="270"/>
      <c r="B53" s="120"/>
      <c r="C53" s="121">
        <v>2</v>
      </c>
      <c r="D53" s="125" t="s">
        <v>329</v>
      </c>
      <c r="E53" s="125"/>
      <c r="F53" s="126"/>
      <c r="G53" s="126"/>
      <c r="H53" s="126"/>
      <c r="I53" s="126"/>
    </row>
    <row r="54" spans="1:9" s="124" customFormat="1" x14ac:dyDescent="0.25">
      <c r="A54" s="270"/>
      <c r="B54" s="120"/>
      <c r="C54" s="121">
        <v>3</v>
      </c>
      <c r="D54" s="128" t="s">
        <v>296</v>
      </c>
      <c r="E54" s="145"/>
      <c r="F54" s="130"/>
      <c r="G54" s="130"/>
      <c r="H54" s="130"/>
      <c r="I54" s="130"/>
    </row>
    <row r="55" spans="1:9" s="124" customFormat="1" x14ac:dyDescent="0.25">
      <c r="A55" s="270"/>
      <c r="B55" s="120"/>
      <c r="C55" s="121">
        <v>4</v>
      </c>
      <c r="D55" s="271" t="s">
        <v>884</v>
      </c>
      <c r="E55" s="160" t="s">
        <v>930</v>
      </c>
      <c r="F55" s="272" t="s">
        <v>50</v>
      </c>
      <c r="G55" s="272" t="s">
        <v>35</v>
      </c>
      <c r="H55" s="272" t="s">
        <v>50</v>
      </c>
      <c r="I55" s="272" t="s">
        <v>35</v>
      </c>
    </row>
    <row r="56" spans="1:9" s="124" customFormat="1" ht="27.6" x14ac:dyDescent="0.25">
      <c r="A56" s="270"/>
      <c r="B56" s="120"/>
      <c r="C56" s="121">
        <v>4</v>
      </c>
      <c r="D56" s="271" t="s">
        <v>931</v>
      </c>
      <c r="E56" s="160" t="s">
        <v>932</v>
      </c>
      <c r="F56" s="273" t="s">
        <v>35</v>
      </c>
      <c r="G56" s="273">
        <v>10</v>
      </c>
      <c r="H56" s="273" t="s">
        <v>35</v>
      </c>
      <c r="I56" s="273">
        <v>1</v>
      </c>
    </row>
    <row r="57" spans="1:9" s="144" customFormat="1" x14ac:dyDescent="0.25">
      <c r="A57" s="270"/>
      <c r="B57" s="120"/>
      <c r="C57" s="121">
        <v>2</v>
      </c>
      <c r="D57" s="125" t="s">
        <v>339</v>
      </c>
      <c r="E57" s="125"/>
      <c r="F57" s="126"/>
      <c r="G57" s="126"/>
      <c r="H57" s="126"/>
      <c r="I57" s="126"/>
    </row>
    <row r="58" spans="1:9" s="150" customFormat="1" x14ac:dyDescent="0.25">
      <c r="A58" s="270"/>
      <c r="B58" s="120"/>
      <c r="C58" s="121">
        <v>3</v>
      </c>
      <c r="D58" s="128" t="s">
        <v>342</v>
      </c>
      <c r="E58" s="145"/>
      <c r="F58" s="130"/>
      <c r="G58" s="130"/>
      <c r="H58" s="130"/>
      <c r="I58" s="130"/>
    </row>
    <row r="59" spans="1:9" s="124" customFormat="1" x14ac:dyDescent="0.25">
      <c r="A59" s="270"/>
      <c r="B59" s="120"/>
      <c r="C59" s="121">
        <v>4</v>
      </c>
      <c r="D59" s="151" t="s">
        <v>625</v>
      </c>
      <c r="E59" s="152"/>
      <c r="F59" s="155" t="s">
        <v>37</v>
      </c>
      <c r="G59" s="155" t="s">
        <v>39</v>
      </c>
      <c r="H59" s="155" t="s">
        <v>37</v>
      </c>
      <c r="I59" s="155" t="s">
        <v>39</v>
      </c>
    </row>
    <row r="60" spans="1:9" s="154" customFormat="1" x14ac:dyDescent="0.25">
      <c r="A60" s="270"/>
      <c r="B60" s="120"/>
      <c r="C60" s="121">
        <v>4</v>
      </c>
      <c r="D60" s="151" t="s">
        <v>626</v>
      </c>
      <c r="E60" s="152"/>
      <c r="F60" s="155" t="s">
        <v>39</v>
      </c>
      <c r="G60" s="155" t="s">
        <v>39</v>
      </c>
      <c r="H60" s="155" t="s">
        <v>39</v>
      </c>
      <c r="I60" s="155" t="s">
        <v>39</v>
      </c>
    </row>
    <row r="61" spans="1:9" s="154" customFormat="1" x14ac:dyDescent="0.25">
      <c r="A61" s="270"/>
      <c r="B61" s="120"/>
      <c r="C61" s="121">
        <v>3</v>
      </c>
      <c r="D61" s="128" t="s">
        <v>352</v>
      </c>
      <c r="E61" s="145"/>
      <c r="F61" s="130"/>
      <c r="G61" s="130"/>
      <c r="H61" s="130"/>
      <c r="I61" s="130"/>
    </row>
    <row r="62" spans="1:9" s="124" customFormat="1" ht="27.6" x14ac:dyDescent="0.25">
      <c r="A62" s="270"/>
      <c r="B62" s="120"/>
      <c r="C62" s="121">
        <v>4</v>
      </c>
      <c r="D62" s="151" t="s">
        <v>355</v>
      </c>
      <c r="E62" s="152" t="s">
        <v>933</v>
      </c>
      <c r="F62" s="155" t="s">
        <v>37</v>
      </c>
      <c r="G62" s="155" t="s">
        <v>39</v>
      </c>
      <c r="H62" s="155" t="s">
        <v>37</v>
      </c>
      <c r="I62" s="155" t="s">
        <v>39</v>
      </c>
    </row>
    <row r="63" spans="1:9" s="154" customFormat="1" x14ac:dyDescent="0.25">
      <c r="A63" s="270"/>
      <c r="B63" s="120"/>
      <c r="C63" s="121">
        <v>1</v>
      </c>
      <c r="D63" s="122" t="s">
        <v>7</v>
      </c>
      <c r="E63" s="122"/>
      <c r="F63" s="123"/>
      <c r="G63" s="123"/>
      <c r="H63" s="123"/>
      <c r="I63" s="123"/>
    </row>
    <row r="64" spans="1:9" s="154" customFormat="1" x14ac:dyDescent="0.25">
      <c r="A64" s="270"/>
      <c r="B64" s="120"/>
      <c r="C64" s="121">
        <v>2</v>
      </c>
      <c r="D64" s="125" t="s">
        <v>367</v>
      </c>
      <c r="E64" s="125"/>
      <c r="F64" s="126"/>
      <c r="G64" s="126"/>
      <c r="H64" s="126"/>
      <c r="I64" s="126"/>
    </row>
    <row r="65" spans="1:9" s="260" customFormat="1" x14ac:dyDescent="0.25">
      <c r="A65" s="270"/>
      <c r="B65" s="120"/>
      <c r="C65" s="121">
        <v>3</v>
      </c>
      <c r="D65" s="128" t="s">
        <v>691</v>
      </c>
      <c r="E65" s="145"/>
      <c r="F65" s="130" t="str">
        <f>IF(iOC_Purpose="Benchmark","n/a","nicht enthalten")</f>
        <v>nicht enthalten</v>
      </c>
      <c r="G65" s="130" t="str">
        <f>IF(iOC_Purpose="Benchmark","n/a","nicht enthalten")</f>
        <v>nicht enthalten</v>
      </c>
      <c r="H65" s="130" t="str">
        <f>IF(iOC_Purpose="Benchmark","n/a","nicht enthalten")</f>
        <v>nicht enthalten</v>
      </c>
      <c r="I65" s="130" t="str">
        <f>IF(iOC_Purpose="Benchmark","n/a","nicht enthalten")</f>
        <v>nicht enthalten</v>
      </c>
    </row>
    <row r="66" spans="1:9" s="154" customFormat="1" x14ac:dyDescent="0.25">
      <c r="A66" s="270"/>
      <c r="B66" s="120"/>
      <c r="C66" s="121">
        <v>3</v>
      </c>
      <c r="D66" s="128" t="s">
        <v>694</v>
      </c>
      <c r="E66" s="145"/>
      <c r="F66" s="130"/>
      <c r="G66" s="130"/>
      <c r="H66" s="130"/>
      <c r="I66" s="130"/>
    </row>
    <row r="67" spans="1:9" s="260" customFormat="1" x14ac:dyDescent="0.25">
      <c r="A67" s="270"/>
      <c r="B67" s="120"/>
      <c r="C67" s="121">
        <v>4</v>
      </c>
      <c r="D67" s="151" t="s">
        <v>697</v>
      </c>
      <c r="E67" s="152"/>
      <c r="F67" s="155" t="s">
        <v>37</v>
      </c>
      <c r="G67" s="155" t="s">
        <v>37</v>
      </c>
      <c r="H67" s="155" t="s">
        <v>37</v>
      </c>
      <c r="I67" s="155" t="s">
        <v>37</v>
      </c>
    </row>
    <row r="68" spans="1:9" s="154" customFormat="1" x14ac:dyDescent="0.25">
      <c r="A68" s="270"/>
      <c r="B68" s="120"/>
      <c r="C68" s="121">
        <v>4</v>
      </c>
      <c r="D68" s="151" t="s">
        <v>700</v>
      </c>
      <c r="E68" s="152"/>
      <c r="F68" s="155" t="s">
        <v>37</v>
      </c>
      <c r="G68" s="155" t="s">
        <v>37</v>
      </c>
      <c r="H68" s="155" t="s">
        <v>37</v>
      </c>
      <c r="I68" s="155" t="s">
        <v>37</v>
      </c>
    </row>
    <row r="69" spans="1:9" s="154" customFormat="1" x14ac:dyDescent="0.25">
      <c r="A69" s="270"/>
      <c r="B69" s="120"/>
      <c r="C69" s="121">
        <v>4</v>
      </c>
      <c r="D69" s="151" t="s">
        <v>703</v>
      </c>
      <c r="E69" s="152"/>
      <c r="F69" s="155" t="s">
        <v>37</v>
      </c>
      <c r="G69" s="155" t="s">
        <v>37</v>
      </c>
      <c r="H69" s="155" t="s">
        <v>37</v>
      </c>
      <c r="I69" s="155" t="s">
        <v>37</v>
      </c>
    </row>
    <row r="70" spans="1:9" s="154" customFormat="1" x14ac:dyDescent="0.25">
      <c r="A70" s="270"/>
      <c r="B70" s="120"/>
      <c r="C70" s="121">
        <v>4</v>
      </c>
      <c r="D70" s="151" t="s">
        <v>706</v>
      </c>
      <c r="E70" s="152"/>
      <c r="F70" s="155" t="s">
        <v>37</v>
      </c>
      <c r="G70" s="155" t="s">
        <v>37</v>
      </c>
      <c r="H70" s="155" t="s">
        <v>37</v>
      </c>
      <c r="I70" s="155" t="s">
        <v>37</v>
      </c>
    </row>
    <row r="71" spans="1:9" s="154" customFormat="1" x14ac:dyDescent="0.25">
      <c r="A71" s="270"/>
      <c r="B71" s="120"/>
      <c r="C71" s="121">
        <v>4</v>
      </c>
      <c r="D71" s="151" t="s">
        <v>709</v>
      </c>
      <c r="E71" s="152"/>
      <c r="F71" s="155" t="s">
        <v>37</v>
      </c>
      <c r="G71" s="155" t="s">
        <v>37</v>
      </c>
      <c r="H71" s="155" t="s">
        <v>37</v>
      </c>
      <c r="I71" s="155" t="s">
        <v>37</v>
      </c>
    </row>
    <row r="72" spans="1:9" s="154" customFormat="1" x14ac:dyDescent="0.25">
      <c r="A72" s="270"/>
      <c r="B72" s="120"/>
      <c r="C72" s="121">
        <v>4</v>
      </c>
      <c r="D72" s="151" t="s">
        <v>712</v>
      </c>
      <c r="E72" s="152"/>
      <c r="F72" s="155" t="s">
        <v>37</v>
      </c>
      <c r="G72" s="155" t="s">
        <v>37</v>
      </c>
      <c r="H72" s="155" t="s">
        <v>37</v>
      </c>
      <c r="I72" s="155" t="s">
        <v>37</v>
      </c>
    </row>
    <row r="73" spans="1:9" s="154" customFormat="1" x14ac:dyDescent="0.25">
      <c r="A73" s="270"/>
      <c r="B73" s="120"/>
      <c r="C73" s="121">
        <v>3</v>
      </c>
      <c r="D73" s="128" t="s">
        <v>715</v>
      </c>
      <c r="E73" s="145"/>
      <c r="F73" s="130"/>
      <c r="G73" s="130"/>
      <c r="H73" s="130"/>
      <c r="I73" s="130"/>
    </row>
    <row r="74" spans="1:9" s="260" customFormat="1" x14ac:dyDescent="0.25">
      <c r="A74" s="270"/>
      <c r="B74" s="120"/>
      <c r="C74" s="121">
        <v>4</v>
      </c>
      <c r="D74" s="151" t="s">
        <v>717</v>
      </c>
      <c r="E74" s="152"/>
      <c r="F74" s="155" t="s">
        <v>37</v>
      </c>
      <c r="G74" s="155" t="s">
        <v>37</v>
      </c>
      <c r="H74" s="155" t="s">
        <v>37</v>
      </c>
      <c r="I74" s="155" t="s">
        <v>37</v>
      </c>
    </row>
    <row r="75" spans="1:9" s="154" customFormat="1" x14ac:dyDescent="0.25">
      <c r="A75" s="270"/>
      <c r="B75" s="120"/>
      <c r="C75" s="121">
        <v>4</v>
      </c>
      <c r="D75" s="151" t="s">
        <v>720</v>
      </c>
      <c r="E75" s="152"/>
      <c r="F75" s="155" t="s">
        <v>37</v>
      </c>
      <c r="G75" s="155" t="s">
        <v>37</v>
      </c>
      <c r="H75" s="155" t="s">
        <v>37</v>
      </c>
      <c r="I75" s="155" t="s">
        <v>37</v>
      </c>
    </row>
    <row r="76" spans="1:9" s="154" customFormat="1" x14ac:dyDescent="0.25">
      <c r="A76" s="270"/>
      <c r="B76" s="120"/>
      <c r="C76" s="121">
        <v>4</v>
      </c>
      <c r="D76" s="151" t="s">
        <v>723</v>
      </c>
      <c r="E76" s="152"/>
      <c r="F76" s="155" t="s">
        <v>37</v>
      </c>
      <c r="G76" s="155" t="s">
        <v>37</v>
      </c>
      <c r="H76" s="155" t="s">
        <v>37</v>
      </c>
      <c r="I76" s="155" t="s">
        <v>37</v>
      </c>
    </row>
    <row r="77" spans="1:9" s="154" customFormat="1" x14ac:dyDescent="0.25">
      <c r="A77" s="270"/>
      <c r="B77" s="120"/>
      <c r="C77" s="121">
        <v>4</v>
      </c>
      <c r="D77" s="151" t="s">
        <v>726</v>
      </c>
      <c r="E77" s="152"/>
      <c r="F77" s="155" t="s">
        <v>37</v>
      </c>
      <c r="G77" s="155" t="s">
        <v>37</v>
      </c>
      <c r="H77" s="155" t="s">
        <v>37</v>
      </c>
      <c r="I77" s="155" t="s">
        <v>37</v>
      </c>
    </row>
    <row r="78" spans="1:9" s="154" customFormat="1" x14ac:dyDescent="0.25">
      <c r="A78" s="270"/>
      <c r="B78" s="120"/>
      <c r="C78" s="121">
        <v>4</v>
      </c>
      <c r="D78" s="151" t="s">
        <v>729</v>
      </c>
      <c r="E78" s="152"/>
      <c r="F78" s="155" t="s">
        <v>37</v>
      </c>
      <c r="G78" s="155" t="s">
        <v>37</v>
      </c>
      <c r="H78" s="155" t="s">
        <v>37</v>
      </c>
      <c r="I78" s="155" t="s">
        <v>37</v>
      </c>
    </row>
    <row r="79" spans="1:9" s="154" customFormat="1" x14ac:dyDescent="0.25">
      <c r="A79" s="270"/>
      <c r="B79" s="120"/>
      <c r="C79" s="121">
        <v>4</v>
      </c>
      <c r="D79" s="151" t="s">
        <v>732</v>
      </c>
      <c r="E79" s="152"/>
      <c r="F79" s="155" t="s">
        <v>37</v>
      </c>
      <c r="G79" s="155" t="s">
        <v>37</v>
      </c>
      <c r="H79" s="155" t="s">
        <v>37</v>
      </c>
      <c r="I79" s="155" t="s">
        <v>37</v>
      </c>
    </row>
    <row r="80" spans="1:9" s="154" customFormat="1" x14ac:dyDescent="0.25">
      <c r="A80" s="270"/>
      <c r="B80" s="120"/>
      <c r="C80" s="121">
        <v>4</v>
      </c>
      <c r="D80" s="151" t="s">
        <v>735</v>
      </c>
      <c r="E80" s="152"/>
      <c r="F80" s="155" t="s">
        <v>37</v>
      </c>
      <c r="G80" s="155" t="s">
        <v>37</v>
      </c>
      <c r="H80" s="155" t="s">
        <v>37</v>
      </c>
      <c r="I80" s="155" t="s">
        <v>37</v>
      </c>
    </row>
    <row r="81" spans="1:9" s="154" customFormat="1" x14ac:dyDescent="0.25">
      <c r="A81" s="270"/>
      <c r="B81" s="120"/>
      <c r="C81" s="121">
        <v>3</v>
      </c>
      <c r="D81" s="128" t="s">
        <v>738</v>
      </c>
      <c r="E81" s="145"/>
      <c r="F81" s="130"/>
      <c r="G81" s="130"/>
      <c r="H81" s="130"/>
      <c r="I81" s="130"/>
    </row>
    <row r="82" spans="1:9" s="260" customFormat="1" x14ac:dyDescent="0.25">
      <c r="A82" s="270"/>
      <c r="B82" s="120"/>
      <c r="C82" s="121">
        <v>4</v>
      </c>
      <c r="D82" s="151" t="s">
        <v>741</v>
      </c>
      <c r="E82" s="152"/>
      <c r="F82" s="155" t="s">
        <v>37</v>
      </c>
      <c r="G82" s="155" t="s">
        <v>37</v>
      </c>
      <c r="H82" s="155" t="s">
        <v>37</v>
      </c>
      <c r="I82" s="155" t="s">
        <v>37</v>
      </c>
    </row>
    <row r="83" spans="1:9" s="154" customFormat="1" x14ac:dyDescent="0.25">
      <c r="A83" s="270"/>
      <c r="B83" s="120"/>
      <c r="C83" s="121">
        <v>4</v>
      </c>
      <c r="D83" s="151" t="s">
        <v>743</v>
      </c>
      <c r="E83" s="152"/>
      <c r="F83" s="155" t="s">
        <v>37</v>
      </c>
      <c r="G83" s="155" t="s">
        <v>37</v>
      </c>
      <c r="H83" s="155" t="s">
        <v>37</v>
      </c>
      <c r="I83" s="155" t="s">
        <v>37</v>
      </c>
    </row>
    <row r="84" spans="1:9" s="154" customFormat="1" x14ac:dyDescent="0.25">
      <c r="A84" s="270"/>
      <c r="B84" s="120"/>
      <c r="C84" s="121">
        <v>4</v>
      </c>
      <c r="D84" s="151" t="s">
        <v>745</v>
      </c>
      <c r="E84" s="152"/>
      <c r="F84" s="155" t="s">
        <v>37</v>
      </c>
      <c r="G84" s="155" t="s">
        <v>37</v>
      </c>
      <c r="H84" s="155" t="s">
        <v>37</v>
      </c>
      <c r="I84" s="155" t="s">
        <v>37</v>
      </c>
    </row>
    <row r="85" spans="1:9" s="154" customFormat="1" x14ac:dyDescent="0.25">
      <c r="A85" s="270"/>
      <c r="B85" s="120"/>
      <c r="C85" s="121">
        <v>4</v>
      </c>
      <c r="D85" s="151" t="s">
        <v>748</v>
      </c>
      <c r="E85" s="152"/>
      <c r="F85" s="155" t="s">
        <v>37</v>
      </c>
      <c r="G85" s="155" t="s">
        <v>37</v>
      </c>
      <c r="H85" s="155" t="s">
        <v>37</v>
      </c>
      <c r="I85" s="155" t="s">
        <v>37</v>
      </c>
    </row>
    <row r="86" spans="1:9" s="154" customFormat="1" x14ac:dyDescent="0.25">
      <c r="A86" s="270"/>
      <c r="B86" s="120"/>
      <c r="C86" s="121">
        <v>4</v>
      </c>
      <c r="D86" s="151" t="s">
        <v>751</v>
      </c>
      <c r="E86" s="152"/>
      <c r="F86" s="155" t="s">
        <v>37</v>
      </c>
      <c r="G86" s="155" t="s">
        <v>37</v>
      </c>
      <c r="H86" s="155" t="s">
        <v>37</v>
      </c>
      <c r="I86" s="155" t="s">
        <v>37</v>
      </c>
    </row>
    <row r="87" spans="1:9" s="154" customFormat="1" x14ac:dyDescent="0.25">
      <c r="A87" s="270"/>
      <c r="B87" s="120"/>
      <c r="C87" s="121">
        <v>4</v>
      </c>
      <c r="D87" s="151" t="s">
        <v>753</v>
      </c>
      <c r="E87" s="152"/>
      <c r="F87" s="155" t="s">
        <v>39</v>
      </c>
      <c r="G87" s="155" t="s">
        <v>39</v>
      </c>
      <c r="H87" s="155" t="s">
        <v>39</v>
      </c>
      <c r="I87" s="155" t="s">
        <v>39</v>
      </c>
    </row>
    <row r="88" spans="1:9" s="154" customFormat="1" x14ac:dyDescent="0.25">
      <c r="A88" s="270"/>
      <c r="B88" s="120"/>
      <c r="C88" s="121">
        <v>4</v>
      </c>
      <c r="D88" s="151" t="s">
        <v>755</v>
      </c>
      <c r="E88" s="152"/>
      <c r="F88" s="155" t="s">
        <v>37</v>
      </c>
      <c r="G88" s="155" t="s">
        <v>37</v>
      </c>
      <c r="H88" s="155" t="s">
        <v>37</v>
      </c>
      <c r="I88" s="155" t="s">
        <v>37</v>
      </c>
    </row>
    <row r="89" spans="1:9" s="154" customFormat="1" x14ac:dyDescent="0.25">
      <c r="A89" s="270"/>
      <c r="B89" s="120"/>
      <c r="C89" s="121">
        <v>4</v>
      </c>
      <c r="D89" s="151" t="s">
        <v>757</v>
      </c>
      <c r="E89" s="152"/>
      <c r="F89" s="155" t="s">
        <v>37</v>
      </c>
      <c r="G89" s="155" t="s">
        <v>37</v>
      </c>
      <c r="H89" s="155" t="s">
        <v>37</v>
      </c>
      <c r="I89" s="155" t="s">
        <v>37</v>
      </c>
    </row>
    <row r="90" spans="1:9" s="154" customFormat="1" x14ac:dyDescent="0.25">
      <c r="A90" s="270"/>
      <c r="B90" s="120"/>
      <c r="C90" s="121">
        <v>3</v>
      </c>
      <c r="D90" s="128" t="s">
        <v>760</v>
      </c>
      <c r="E90" s="145"/>
      <c r="F90" s="130"/>
      <c r="G90" s="130"/>
      <c r="H90" s="130"/>
      <c r="I90" s="130"/>
    </row>
    <row r="91" spans="1:9" s="260" customFormat="1" x14ac:dyDescent="0.25">
      <c r="A91" s="270"/>
      <c r="B91" s="120"/>
      <c r="C91" s="121">
        <v>4</v>
      </c>
      <c r="D91" s="151" t="s">
        <v>763</v>
      </c>
      <c r="E91" s="152"/>
      <c r="F91" s="155" t="s">
        <v>37</v>
      </c>
      <c r="G91" s="155" t="s">
        <v>37</v>
      </c>
      <c r="H91" s="155" t="s">
        <v>37</v>
      </c>
      <c r="I91" s="155" t="s">
        <v>37</v>
      </c>
    </row>
    <row r="92" spans="1:9" s="154" customFormat="1" x14ac:dyDescent="0.25">
      <c r="A92" s="270"/>
      <c r="B92" s="120"/>
      <c r="C92" s="121">
        <v>4</v>
      </c>
      <c r="D92" s="151" t="s">
        <v>766</v>
      </c>
      <c r="E92" s="152"/>
      <c r="F92" s="155" t="s">
        <v>37</v>
      </c>
      <c r="G92" s="155" t="s">
        <v>37</v>
      </c>
      <c r="H92" s="155" t="s">
        <v>37</v>
      </c>
      <c r="I92" s="155" t="s">
        <v>37</v>
      </c>
    </row>
    <row r="93" spans="1:9" s="154" customFormat="1" x14ac:dyDescent="0.25">
      <c r="A93" s="270"/>
      <c r="B93" s="120"/>
      <c r="C93" s="121">
        <v>4</v>
      </c>
      <c r="D93" s="151" t="s">
        <v>769</v>
      </c>
      <c r="E93" s="152"/>
      <c r="F93" s="155" t="s">
        <v>37</v>
      </c>
      <c r="G93" s="155" t="s">
        <v>37</v>
      </c>
      <c r="H93" s="155" t="s">
        <v>37</v>
      </c>
      <c r="I93" s="155" t="s">
        <v>37</v>
      </c>
    </row>
    <row r="94" spans="1:9" s="154" customFormat="1" x14ac:dyDescent="0.25">
      <c r="A94" s="270"/>
      <c r="B94" s="120"/>
      <c r="C94" s="121">
        <v>2</v>
      </c>
      <c r="D94" s="125" t="s">
        <v>370</v>
      </c>
      <c r="E94" s="125"/>
      <c r="F94" s="126"/>
      <c r="G94" s="126"/>
      <c r="H94" s="126"/>
      <c r="I94" s="126"/>
    </row>
    <row r="95" spans="1:9" s="124" customFormat="1" x14ac:dyDescent="0.25">
      <c r="A95" s="270"/>
      <c r="B95" s="120"/>
      <c r="C95" s="121">
        <v>3</v>
      </c>
      <c r="D95" s="261" t="s">
        <v>772</v>
      </c>
      <c r="E95" s="131"/>
      <c r="F95" s="262" t="s">
        <v>39</v>
      </c>
      <c r="G95" s="262" t="s">
        <v>39</v>
      </c>
      <c r="H95" s="262" t="s">
        <v>39</v>
      </c>
      <c r="I95" s="262" t="s">
        <v>39</v>
      </c>
    </row>
    <row r="96" spans="1:9" s="154" customFormat="1" x14ac:dyDescent="0.25">
      <c r="A96" s="270"/>
      <c r="B96" s="120"/>
      <c r="C96" s="121">
        <v>2</v>
      </c>
      <c r="D96" s="125" t="s">
        <v>372</v>
      </c>
      <c r="E96" s="125"/>
      <c r="F96" s="126"/>
      <c r="G96" s="126"/>
      <c r="H96" s="126"/>
      <c r="I96" s="126"/>
    </row>
    <row r="97" spans="1:9" s="124" customFormat="1" x14ac:dyDescent="0.25">
      <c r="A97" s="270"/>
      <c r="B97" s="120"/>
      <c r="C97" s="121">
        <v>3</v>
      </c>
      <c r="D97" s="128" t="s">
        <v>311</v>
      </c>
      <c r="E97" s="145"/>
      <c r="F97" s="130"/>
      <c r="G97" s="130"/>
      <c r="H97" s="130"/>
      <c r="I97" s="130"/>
    </row>
    <row r="98" spans="1:9" s="124" customFormat="1" x14ac:dyDescent="0.25">
      <c r="A98" s="270"/>
      <c r="B98" s="120"/>
      <c r="C98" s="121">
        <v>4</v>
      </c>
      <c r="D98" s="151" t="s">
        <v>627</v>
      </c>
      <c r="E98" s="152"/>
      <c r="F98" s="155" t="s">
        <v>37</v>
      </c>
      <c r="G98" s="155" t="s">
        <v>37</v>
      </c>
      <c r="H98" s="155" t="s">
        <v>37</v>
      </c>
      <c r="I98" s="155" t="s">
        <v>37</v>
      </c>
    </row>
    <row r="99" spans="1:9" s="154" customFormat="1" x14ac:dyDescent="0.25">
      <c r="A99" s="270"/>
      <c r="B99" s="120"/>
      <c r="C99" s="121">
        <v>4</v>
      </c>
      <c r="D99" s="151" t="s">
        <v>628</v>
      </c>
      <c r="E99" s="152"/>
      <c r="F99" s="155" t="s">
        <v>37</v>
      </c>
      <c r="G99" s="155" t="s">
        <v>37</v>
      </c>
      <c r="H99" s="155" t="s">
        <v>37</v>
      </c>
      <c r="I99" s="155" t="s">
        <v>37</v>
      </c>
    </row>
    <row r="100" spans="1:9" s="154" customFormat="1" x14ac:dyDescent="0.25">
      <c r="A100" s="270"/>
      <c r="B100" s="120"/>
      <c r="C100" s="121">
        <v>3</v>
      </c>
      <c r="D100" s="128" t="s">
        <v>375</v>
      </c>
      <c r="E100" s="145"/>
      <c r="F100" s="130" t="str">
        <f>IF(iOC_Purpose="Benchmark","n/a","")</f>
        <v/>
      </c>
      <c r="G100" s="130" t="str">
        <f t="shared" ref="G100:I100" si="0">IF(iOC_Purpose="Benchmark","n/a","")</f>
        <v/>
      </c>
      <c r="H100" s="130" t="str">
        <f t="shared" si="0"/>
        <v/>
      </c>
      <c r="I100" s="130" t="str">
        <f t="shared" si="0"/>
        <v/>
      </c>
    </row>
    <row r="101" spans="1:9" s="154" customFormat="1" x14ac:dyDescent="0.25">
      <c r="A101" s="270"/>
      <c r="B101" s="120"/>
      <c r="C101" s="121">
        <v>4</v>
      </c>
      <c r="D101" s="151" t="s">
        <v>630</v>
      </c>
      <c r="E101" s="152"/>
      <c r="F101" s="155" t="str">
        <f>IF(iOC_Purpose="Benchmark","n/a","enthalten")</f>
        <v>enthalten</v>
      </c>
      <c r="G101" s="155" t="str">
        <f>IF(iOC_Purpose="Benchmark","n/a","enthalten")</f>
        <v>enthalten</v>
      </c>
      <c r="H101" s="155" t="str">
        <f>IF(iOC_Purpose="Benchmark","n/a","enthalten")</f>
        <v>enthalten</v>
      </c>
      <c r="I101" s="155" t="str">
        <f>IF(iOC_Purpose="Benchmark","n/a","enthalten")</f>
        <v>enthalten</v>
      </c>
    </row>
    <row r="102" spans="1:9" s="154" customFormat="1" x14ac:dyDescent="0.25">
      <c r="A102" s="119"/>
      <c r="B102" s="120"/>
      <c r="C102" s="121">
        <v>3</v>
      </c>
      <c r="D102" s="128" t="s">
        <v>356</v>
      </c>
      <c r="E102" s="145"/>
      <c r="F102" s="130"/>
      <c r="G102" s="130"/>
      <c r="H102" s="130"/>
      <c r="I102" s="130"/>
    </row>
    <row r="103" spans="1:9" s="150" customFormat="1" ht="27.6" x14ac:dyDescent="0.25">
      <c r="A103" s="119"/>
      <c r="B103" s="120"/>
      <c r="C103" s="121">
        <v>3</v>
      </c>
      <c r="D103" s="132" t="s">
        <v>357</v>
      </c>
      <c r="E103" s="133"/>
      <c r="F103" s="134"/>
      <c r="G103" s="134"/>
      <c r="H103" s="134"/>
      <c r="I103" s="134"/>
    </row>
    <row r="104" spans="1:9" s="135" customFormat="1" x14ac:dyDescent="0.25">
      <c r="A104" s="119"/>
      <c r="B104" s="120"/>
      <c r="C104" s="121">
        <v>5</v>
      </c>
      <c r="D104" s="156" t="s">
        <v>358</v>
      </c>
      <c r="E104" s="157"/>
      <c r="F104" s="158" t="s">
        <v>49</v>
      </c>
      <c r="G104" s="158" t="s">
        <v>49</v>
      </c>
      <c r="H104" s="158" t="s">
        <v>49</v>
      </c>
      <c r="I104" s="158" t="s">
        <v>49</v>
      </c>
    </row>
    <row r="105" spans="1:9" s="150" customFormat="1" x14ac:dyDescent="0.25">
      <c r="A105" s="119"/>
      <c r="B105" s="120"/>
      <c r="C105" s="121">
        <v>3</v>
      </c>
      <c r="D105" s="132" t="s">
        <v>359</v>
      </c>
      <c r="E105" s="133"/>
      <c r="F105" s="134"/>
      <c r="G105" s="134"/>
      <c r="H105" s="134"/>
      <c r="I105" s="134"/>
    </row>
    <row r="106" spans="1:9" s="135" customFormat="1" x14ac:dyDescent="0.25">
      <c r="A106" s="119"/>
      <c r="B106" s="120"/>
      <c r="C106" s="121">
        <v>5</v>
      </c>
      <c r="D106" s="156" t="s">
        <v>360</v>
      </c>
      <c r="E106" s="157"/>
      <c r="F106" s="159" t="s">
        <v>48</v>
      </c>
      <c r="G106" s="159" t="s">
        <v>48</v>
      </c>
      <c r="H106" s="159" t="s">
        <v>48</v>
      </c>
      <c r="I106" s="159" t="s">
        <v>48</v>
      </c>
    </row>
    <row r="107" spans="1:9" s="135" customFormat="1" x14ac:dyDescent="0.25">
      <c r="A107" s="119"/>
      <c r="B107" s="120"/>
      <c r="C107" s="121">
        <v>5</v>
      </c>
      <c r="D107" s="156" t="s">
        <v>361</v>
      </c>
      <c r="E107" s="157"/>
      <c r="F107" s="159" t="s">
        <v>46</v>
      </c>
      <c r="G107" s="159" t="s">
        <v>46</v>
      </c>
      <c r="H107" s="159" t="s">
        <v>46</v>
      </c>
      <c r="I107" s="159" t="s">
        <v>46</v>
      </c>
    </row>
    <row r="108" spans="1:9" s="150" customFormat="1" x14ac:dyDescent="0.25">
      <c r="A108" s="119"/>
      <c r="B108" s="120"/>
      <c r="C108" s="121">
        <v>3</v>
      </c>
      <c r="D108" s="132" t="s">
        <v>362</v>
      </c>
      <c r="E108" s="147"/>
      <c r="F108" s="134"/>
      <c r="G108" s="134"/>
      <c r="H108" s="134"/>
      <c r="I108" s="134"/>
    </row>
    <row r="109" spans="1:9" s="135" customFormat="1" x14ac:dyDescent="0.25">
      <c r="A109" s="119"/>
      <c r="B109" s="120"/>
      <c r="C109" s="121">
        <v>5</v>
      </c>
      <c r="D109" s="156" t="s">
        <v>48</v>
      </c>
      <c r="E109" s="157"/>
      <c r="F109" s="159" t="s">
        <v>48</v>
      </c>
      <c r="G109" s="159" t="s">
        <v>48</v>
      </c>
      <c r="H109" s="159" t="s">
        <v>48</v>
      </c>
      <c r="I109" s="159" t="s">
        <v>48</v>
      </c>
    </row>
    <row r="110" spans="1:9" s="135" customFormat="1" x14ac:dyDescent="0.25">
      <c r="A110" s="119"/>
      <c r="B110" s="120"/>
      <c r="C110" s="121">
        <v>5</v>
      </c>
      <c r="D110" s="156" t="s">
        <v>361</v>
      </c>
      <c r="E110" s="157"/>
      <c r="F110" s="159" t="s">
        <v>46</v>
      </c>
      <c r="G110" s="159" t="s">
        <v>46</v>
      </c>
      <c r="H110" s="159" t="s">
        <v>46</v>
      </c>
      <c r="I110" s="159" t="s">
        <v>46</v>
      </c>
    </row>
    <row r="111" spans="1:9" s="150" customFormat="1" x14ac:dyDescent="0.25">
      <c r="A111" s="270"/>
      <c r="B111" s="120"/>
      <c r="C111" s="121">
        <v>1</v>
      </c>
      <c r="D111" s="122" t="s">
        <v>9</v>
      </c>
      <c r="E111" s="122"/>
      <c r="F111" s="123"/>
      <c r="G111" s="123"/>
      <c r="H111" s="123"/>
      <c r="I111" s="123"/>
    </row>
    <row r="112" spans="1:9" s="124" customFormat="1" x14ac:dyDescent="0.25">
      <c r="A112" s="270"/>
      <c r="B112" s="120"/>
      <c r="C112" s="121">
        <v>2</v>
      </c>
      <c r="D112" s="125" t="s">
        <v>401</v>
      </c>
      <c r="E112" s="125"/>
      <c r="F112" s="126"/>
      <c r="G112" s="126"/>
      <c r="H112" s="126"/>
      <c r="I112" s="126"/>
    </row>
    <row r="113" spans="1:9" s="161" customFormat="1" x14ac:dyDescent="0.25">
      <c r="A113" s="270"/>
      <c r="B113" s="120"/>
      <c r="C113" s="121">
        <v>3</v>
      </c>
      <c r="D113" s="128" t="s">
        <v>404</v>
      </c>
      <c r="E113" s="145"/>
      <c r="F113" s="130" t="str">
        <f t="shared" ref="F113:I113" si="1">IF(iOC_Purpose="Benchmark","n/a","")</f>
        <v/>
      </c>
      <c r="G113" s="130" t="str">
        <f t="shared" si="1"/>
        <v/>
      </c>
      <c r="H113" s="130" t="str">
        <f t="shared" si="1"/>
        <v/>
      </c>
      <c r="I113" s="130" t="str">
        <f t="shared" si="1"/>
        <v/>
      </c>
    </row>
    <row r="114" spans="1:9" s="124" customFormat="1" x14ac:dyDescent="0.25">
      <c r="A114" s="270"/>
      <c r="B114" s="120"/>
      <c r="C114" s="121">
        <v>4</v>
      </c>
      <c r="D114" s="146" t="s">
        <v>406</v>
      </c>
      <c r="E114" s="147"/>
      <c r="F114" s="148" t="s">
        <v>896</v>
      </c>
      <c r="G114" s="148" t="s">
        <v>896</v>
      </c>
      <c r="H114" s="148" t="s">
        <v>896</v>
      </c>
      <c r="I114" s="148" t="s">
        <v>896</v>
      </c>
    </row>
    <row r="115" spans="1:9" s="161" customFormat="1" x14ac:dyDescent="0.25">
      <c r="A115" s="270"/>
      <c r="B115" s="120"/>
      <c r="C115" s="121">
        <v>4</v>
      </c>
      <c r="D115" s="146" t="s">
        <v>413</v>
      </c>
      <c r="E115" s="147"/>
      <c r="F115" s="148" t="s">
        <v>414</v>
      </c>
      <c r="G115" s="148" t="s">
        <v>414</v>
      </c>
      <c r="H115" s="148" t="s">
        <v>414</v>
      </c>
      <c r="I115" s="148" t="s">
        <v>414</v>
      </c>
    </row>
    <row r="116" spans="1:9" s="161" customFormat="1" ht="27.6" x14ac:dyDescent="0.25">
      <c r="A116" s="270"/>
      <c r="B116" s="120"/>
      <c r="C116" s="121">
        <v>4</v>
      </c>
      <c r="D116" s="146" t="s">
        <v>415</v>
      </c>
      <c r="E116" s="147" t="s">
        <v>1533</v>
      </c>
      <c r="F116" s="148" t="s">
        <v>901</v>
      </c>
      <c r="G116" s="148" t="s">
        <v>901</v>
      </c>
      <c r="H116" s="148" t="s">
        <v>503</v>
      </c>
      <c r="I116" s="148" t="s">
        <v>503</v>
      </c>
    </row>
    <row r="117" spans="1:9" s="161" customFormat="1" ht="27.6" x14ac:dyDescent="0.25">
      <c r="A117" s="270"/>
      <c r="B117" s="120"/>
      <c r="C117" s="121">
        <v>4</v>
      </c>
      <c r="D117" s="146" t="s">
        <v>419</v>
      </c>
      <c r="E117" s="147" t="s">
        <v>1533</v>
      </c>
      <c r="F117" s="148" t="s">
        <v>903</v>
      </c>
      <c r="G117" s="148" t="s">
        <v>903</v>
      </c>
      <c r="H117" s="148" t="s">
        <v>904</v>
      </c>
      <c r="I117" s="148" t="s">
        <v>904</v>
      </c>
    </row>
    <row r="118" spans="1:9" s="124" customFormat="1" x14ac:dyDescent="0.25">
      <c r="A118" s="270"/>
      <c r="B118" s="120"/>
      <c r="C118" s="121">
        <v>1</v>
      </c>
      <c r="D118" s="122" t="s">
        <v>429</v>
      </c>
      <c r="E118" s="122"/>
      <c r="F118" s="162"/>
      <c r="G118" s="162"/>
      <c r="H118" s="162"/>
      <c r="I118" s="162"/>
    </row>
    <row r="119" spans="1:9" s="124" customFormat="1" x14ac:dyDescent="0.25">
      <c r="A119" s="270"/>
      <c r="B119" s="120"/>
      <c r="C119" s="121">
        <v>2</v>
      </c>
      <c r="D119" s="125" t="s">
        <v>480</v>
      </c>
      <c r="E119" s="125"/>
      <c r="F119" s="163"/>
      <c r="G119" s="163"/>
      <c r="H119" s="163"/>
      <c r="I119" s="163"/>
    </row>
    <row r="120" spans="1:9" s="150" customFormat="1" x14ac:dyDescent="0.25">
      <c r="A120" s="270"/>
      <c r="B120" s="120"/>
      <c r="C120" s="121">
        <v>3</v>
      </c>
      <c r="D120" s="164" t="s">
        <v>482</v>
      </c>
      <c r="E120" s="165"/>
      <c r="F120" s="166" t="str">
        <f>IF(iOC_LANG_DE,"Verbindung","connection")</f>
        <v>Verbindung</v>
      </c>
      <c r="G120" s="166" t="s">
        <v>905</v>
      </c>
      <c r="H120" s="166" t="str">
        <f t="shared" ref="F120:I124" si="2">IF(iOC_Purpose="Benchmark","1","n/a")</f>
        <v>n/a</v>
      </c>
      <c r="I120" s="166" t="str">
        <f t="shared" si="2"/>
        <v>n/a</v>
      </c>
    </row>
    <row r="121" spans="1:9" s="150" customFormat="1" x14ac:dyDescent="0.25">
      <c r="A121" s="270"/>
      <c r="B121" s="120"/>
      <c r="C121" s="121">
        <v>3</v>
      </c>
      <c r="D121" s="164" t="s">
        <v>484</v>
      </c>
      <c r="E121" s="165"/>
      <c r="F121" s="166" t="str">
        <f t="shared" si="2"/>
        <v>n/a</v>
      </c>
      <c r="G121" s="166" t="str">
        <f t="shared" si="2"/>
        <v>n/a</v>
      </c>
      <c r="H121" s="166" t="str">
        <f>IF(iOC_LANG_DE,"Verbindung","connection")</f>
        <v>Verbindung</v>
      </c>
      <c r="I121" s="166" t="s">
        <v>905</v>
      </c>
    </row>
    <row r="122" spans="1:9" s="167" customFormat="1" x14ac:dyDescent="0.3">
      <c r="A122" s="270"/>
      <c r="B122" s="120"/>
      <c r="C122" s="121">
        <v>3</v>
      </c>
      <c r="D122" s="164" t="s">
        <v>486</v>
      </c>
      <c r="E122" s="165"/>
      <c r="F122" s="166" t="str">
        <f t="shared" ref="F122:I122" si="3">IF(iOC_LANG_DE,"Monat","month")</f>
        <v>Monat</v>
      </c>
      <c r="G122" s="166" t="str">
        <f t="shared" si="3"/>
        <v>Monat</v>
      </c>
      <c r="H122" s="166" t="str">
        <f t="shared" si="3"/>
        <v>Monat</v>
      </c>
      <c r="I122" s="166" t="str">
        <f t="shared" si="3"/>
        <v>Monat</v>
      </c>
    </row>
    <row r="123" spans="1:9" s="169" customFormat="1" ht="27.6" x14ac:dyDescent="0.3">
      <c r="A123" s="270"/>
      <c r="B123" s="120"/>
      <c r="C123" s="121">
        <v>3</v>
      </c>
      <c r="D123" s="164" t="s">
        <v>488</v>
      </c>
      <c r="E123" s="259" t="s">
        <v>934</v>
      </c>
      <c r="F123" s="168" t="s">
        <v>907</v>
      </c>
      <c r="G123" s="168" t="s">
        <v>215</v>
      </c>
      <c r="H123" s="166" t="str">
        <f t="shared" si="2"/>
        <v>n/a</v>
      </c>
      <c r="I123" s="166" t="str">
        <f t="shared" si="2"/>
        <v>n/a</v>
      </c>
    </row>
    <row r="124" spans="1:9" s="169" customFormat="1" ht="40.200000000000003" customHeight="1" x14ac:dyDescent="0.3">
      <c r="A124" s="270"/>
      <c r="B124" s="120"/>
      <c r="C124" s="121">
        <v>3</v>
      </c>
      <c r="D124" s="164" t="s">
        <v>490</v>
      </c>
      <c r="E124" s="259" t="s">
        <v>935</v>
      </c>
      <c r="F124" s="166" t="str">
        <f t="shared" si="2"/>
        <v>n/a</v>
      </c>
      <c r="G124" s="166" t="str">
        <f t="shared" si="2"/>
        <v>n/a</v>
      </c>
      <c r="H124" s="168" t="s">
        <v>936</v>
      </c>
      <c r="I124" s="168" t="s">
        <v>910</v>
      </c>
    </row>
  </sheetData>
  <sheetProtection algorithmName="SHA-512" hashValue="W/BZq7gYnyAhUEEKXfZg2L/0mEYzA5RC6KAy2Kr4JmXX68bktQ4x9E51uj5MOh1hv283mLrBmUdKyrn4fnPjiw==" saltValue="1g4aKZdjxoyWkk+w0iVwbA==" spinCount="100000" sheet="1" objects="1" scenarios="1"/>
  <dataConsolidate/>
  <conditionalFormatting sqref="A10:A101 A111:A124">
    <cfRule type="expression" dxfId="11" priority="4046">
      <formula>OR(COUNTIF(INDIRECT("$A9:$A"&amp;8+COUNTA($A$10:$A$124)),A10)&gt;1,$A10="")</formula>
    </cfRule>
  </conditionalFormatting>
  <conditionalFormatting sqref="A102:A110">
    <cfRule type="expression" dxfId="10" priority="4049">
      <formula>OR(COUNTIF(INDIRECT("$A9:$A"&amp;8+COUNTA($A$10:$A$112)),A102)&gt;1,$A102="")</formula>
    </cfRule>
  </conditionalFormatting>
  <dataValidations disablePrompts="1" count="5">
    <dataValidation type="list" errorStyle="warning" allowBlank="1" showInputMessage="1" showErrorMessage="1" sqref="F55:I55">
      <formula1>iOC_Select_Bandwidth</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F56:I56">
      <formula1>OR(F56="n/a",TYPE(F56)=1)</formula1>
    </dataValidation>
    <dataValidation type="list" allowBlank="1" showInputMessage="1" showErrorMessage="1" sqref="F10:I11 F27:I28 F50:I51 F57:I58 F63:I64 F30:I30 F61:I61 F53:I54 F96:I97 F43:I43 F94:I94 F100:I100 F118:I119 F111:I113 F105:I105 F102:I103">
      <formula1>"n/a"</formula1>
    </dataValidation>
    <dataValidation type="list" allowBlank="1" showInputMessage="1" showErrorMessage="1" sqref="F95:I95 F58:I62 F12:I26 F65:I93 F51:I52 F28:I49 F97:I101">
      <formula1>iOC_Select</formula1>
    </dataValidation>
    <dataValidation type="list" allowBlank="1" showInputMessage="1" showErrorMessage="1" sqref="F104:I104">
      <formula1>iOC_Select_Language_Level</formula1>
    </dataValidation>
  </dataValidations>
  <hyperlinks>
    <hyperlink ref="D1" location="'Services'!A1" display="Back to Service Portfolio"/>
  </hyperlinks>
  <pageMargins left="0.27559055118110237" right="0.23622047244094491"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TZB-SAP-2025&amp;R&amp;10Beschaffung
Vergabe
01-02-01</oddHeader>
    <oddFooter>&amp;L&amp;"Arial,Standard"&amp;10© BARMER&amp;C&amp;"Arial,Standard"&amp;10Seite &amp;P von &amp;N&amp;R&amp;"Arial,Standard"&amp;10Version 1.0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outlinePr summaryBelow="0" summaryRight="0"/>
  </sheetPr>
  <dimension ref="A1:J138"/>
  <sheetViews>
    <sheetView showGridLines="0" zoomScaleNormal="100" zoomScaleSheetLayoutView="80" workbookViewId="0">
      <selection activeCell="E7" sqref="E7"/>
    </sheetView>
  </sheetViews>
  <sheetFormatPr baseColWidth="10" defaultColWidth="10.44140625" defaultRowHeight="13.8" x14ac:dyDescent="0.25"/>
  <cols>
    <col min="1" max="1" width="0.109375" style="86" customWidth="1"/>
    <col min="2" max="2" width="3.6640625" style="87" customWidth="1"/>
    <col min="3" max="3" width="3.44140625" style="88" customWidth="1"/>
    <col min="4" max="4" width="68.33203125" style="87" hidden="1" customWidth="1"/>
    <col min="5" max="5" width="62" style="87" customWidth="1"/>
    <col min="6" max="6" width="66.109375" style="87" customWidth="1"/>
    <col min="7" max="8" width="24" style="88" customWidth="1"/>
    <col min="9" max="16384" width="10.44140625" style="87"/>
  </cols>
  <sheetData>
    <row r="1" spans="1:8" s="95" customFormat="1" x14ac:dyDescent="0.3">
      <c r="A1" s="89" t="s">
        <v>217</v>
      </c>
      <c r="B1" s="90"/>
      <c r="C1" s="90"/>
      <c r="D1" s="91"/>
      <c r="E1" s="92" t="s">
        <v>218</v>
      </c>
      <c r="F1" s="93"/>
      <c r="G1" s="94"/>
      <c r="H1" s="94"/>
    </row>
    <row r="2" spans="1:8" s="95" customFormat="1" x14ac:dyDescent="0.25">
      <c r="A2" s="96"/>
      <c r="B2" s="90"/>
      <c r="C2" s="97"/>
      <c r="D2" s="98" t="s">
        <v>219</v>
      </c>
      <c r="E2" s="98" t="s">
        <v>219</v>
      </c>
      <c r="F2" s="99" t="s">
        <v>68</v>
      </c>
      <c r="G2" s="94"/>
      <c r="H2" s="94"/>
    </row>
    <row r="3" spans="1:8" s="95" customFormat="1" x14ac:dyDescent="0.25">
      <c r="A3" s="96"/>
      <c r="B3" s="90"/>
      <c r="C3" s="97"/>
      <c r="D3" s="98" t="s">
        <v>220</v>
      </c>
      <c r="E3" s="98" t="s">
        <v>221</v>
      </c>
      <c r="F3" s="99" t="s">
        <v>67</v>
      </c>
      <c r="G3" s="94"/>
      <c r="H3" s="94"/>
    </row>
    <row r="4" spans="1:8" s="95" customFormat="1" x14ac:dyDescent="0.25">
      <c r="A4" s="96"/>
      <c r="B4" s="90"/>
      <c r="C4" s="97"/>
      <c r="D4" s="98" t="s">
        <v>222</v>
      </c>
      <c r="E4" s="98" t="s">
        <v>223</v>
      </c>
      <c r="F4" s="99" t="s">
        <v>937</v>
      </c>
      <c r="G4" s="94"/>
      <c r="H4" s="94"/>
    </row>
    <row r="5" spans="1:8" s="103" customFormat="1" x14ac:dyDescent="0.3">
      <c r="A5" s="96"/>
      <c r="B5" s="100"/>
      <c r="C5" s="101"/>
      <c r="D5" s="102"/>
      <c r="E5" s="102"/>
      <c r="F5" s="102"/>
      <c r="G5" s="94"/>
      <c r="H5" s="94"/>
    </row>
    <row r="6" spans="1:8" s="95" customFormat="1" x14ac:dyDescent="0.25">
      <c r="A6" s="104"/>
      <c r="B6" s="90"/>
      <c r="C6" s="109"/>
      <c r="D6" s="98" t="s">
        <v>228</v>
      </c>
      <c r="E6" s="106" t="s">
        <v>225</v>
      </c>
      <c r="F6" s="107"/>
      <c r="G6" s="108" t="s">
        <v>226</v>
      </c>
      <c r="H6" s="108" t="s">
        <v>227</v>
      </c>
    </row>
    <row r="7" spans="1:8" s="95" customFormat="1" ht="27.6" x14ac:dyDescent="0.25">
      <c r="A7" s="104"/>
      <c r="B7" s="90"/>
      <c r="C7" s="109"/>
      <c r="D7" s="98" t="s">
        <v>228</v>
      </c>
      <c r="E7" s="106" t="s">
        <v>229</v>
      </c>
      <c r="F7" s="107"/>
      <c r="G7" s="111" t="s">
        <v>938</v>
      </c>
      <c r="H7" s="108" t="s">
        <v>939</v>
      </c>
    </row>
    <row r="8" spans="1:8" s="95" customFormat="1" ht="106.65" customHeight="1" x14ac:dyDescent="0.25">
      <c r="A8" s="96"/>
      <c r="B8" s="90"/>
      <c r="C8" s="109"/>
      <c r="D8" s="98" t="s">
        <v>232</v>
      </c>
      <c r="E8" s="98" t="s">
        <v>233</v>
      </c>
      <c r="F8" s="107" t="s">
        <v>1541</v>
      </c>
      <c r="G8" s="111" t="s">
        <v>68</v>
      </c>
      <c r="H8" s="111" t="s">
        <v>68</v>
      </c>
    </row>
    <row r="9" spans="1:8" s="118" customFormat="1" ht="21.9" customHeight="1" x14ac:dyDescent="0.25">
      <c r="A9" s="112" t="s">
        <v>235</v>
      </c>
      <c r="B9" s="113"/>
      <c r="C9" s="114" t="s">
        <v>237</v>
      </c>
      <c r="D9" s="115" t="s">
        <v>238</v>
      </c>
      <c r="E9" s="115" t="s">
        <v>238</v>
      </c>
      <c r="F9" s="116" t="str">
        <f>IF(iOC_LANG_DE,"Anmerkung","Comment")</f>
        <v>Anmerkung</v>
      </c>
      <c r="G9" s="117" t="str">
        <f>IF(iOC_LANG_DE,"Variante ","Variant ")&amp;COLUMN()-COLUMN($F9)</f>
        <v>Variante 1</v>
      </c>
      <c r="H9" s="117" t="str">
        <f>IF(iOC_LANG_DE,"Variante ","Variant ")&amp;COLUMN()-COLUMN($F9)</f>
        <v>Variante 2</v>
      </c>
    </row>
    <row r="10" spans="1:8" s="124" customFormat="1" x14ac:dyDescent="0.25">
      <c r="A10" s="119" t="s">
        <v>239</v>
      </c>
      <c r="B10" s="120"/>
      <c r="C10" s="121">
        <v>1</v>
      </c>
      <c r="D10" s="122" t="s">
        <v>240</v>
      </c>
      <c r="E10" s="122" t="s">
        <v>14</v>
      </c>
      <c r="F10" s="122"/>
      <c r="G10" s="123"/>
      <c r="H10" s="123"/>
    </row>
    <row r="11" spans="1:8" s="124" customFormat="1" x14ac:dyDescent="0.25">
      <c r="A11" s="119" t="s">
        <v>241</v>
      </c>
      <c r="B11" s="120"/>
      <c r="C11" s="121">
        <v>2</v>
      </c>
      <c r="D11" s="125" t="s">
        <v>242</v>
      </c>
      <c r="E11" s="125" t="s">
        <v>243</v>
      </c>
      <c r="F11" s="125"/>
      <c r="G11" s="126"/>
      <c r="H11" s="126"/>
    </row>
    <row r="12" spans="1:8" s="124" customFormat="1" x14ac:dyDescent="0.25">
      <c r="A12" s="119"/>
      <c r="B12" s="120"/>
      <c r="C12" s="121">
        <v>3</v>
      </c>
      <c r="D12" s="128"/>
      <c r="E12" s="128" t="s">
        <v>68</v>
      </c>
      <c r="F12" s="131"/>
      <c r="G12" s="130"/>
      <c r="H12" s="130"/>
    </row>
    <row r="13" spans="1:8" s="124" customFormat="1" ht="27.6" x14ac:dyDescent="0.25">
      <c r="A13" s="119"/>
      <c r="B13" s="120"/>
      <c r="C13" s="121">
        <v>4</v>
      </c>
      <c r="D13" s="128"/>
      <c r="E13" s="280" t="s">
        <v>940</v>
      </c>
      <c r="F13" s="157" t="s">
        <v>1542</v>
      </c>
      <c r="G13" s="281" t="s">
        <v>37</v>
      </c>
      <c r="H13" s="281" t="s">
        <v>37</v>
      </c>
    </row>
    <row r="14" spans="1:8" s="124" customFormat="1" ht="27.6" x14ac:dyDescent="0.25">
      <c r="A14" s="119"/>
      <c r="B14" s="120"/>
      <c r="C14" s="121">
        <v>4</v>
      </c>
      <c r="D14" s="128"/>
      <c r="E14" s="280" t="s">
        <v>941</v>
      </c>
      <c r="F14" s="157" t="s">
        <v>1543</v>
      </c>
      <c r="G14" s="281" t="s">
        <v>37</v>
      </c>
      <c r="H14" s="281" t="s">
        <v>37</v>
      </c>
    </row>
    <row r="15" spans="1:8" s="124" customFormat="1" ht="27.6" x14ac:dyDescent="0.25">
      <c r="A15" s="119"/>
      <c r="B15" s="120"/>
      <c r="C15" s="121">
        <v>4</v>
      </c>
      <c r="D15" s="128"/>
      <c r="E15" s="280" t="s">
        <v>942</v>
      </c>
      <c r="F15" s="157" t="s">
        <v>1544</v>
      </c>
      <c r="G15" s="281" t="s">
        <v>37</v>
      </c>
      <c r="H15" s="281" t="s">
        <v>37</v>
      </c>
    </row>
    <row r="16" spans="1:8" s="124" customFormat="1" ht="27.6" x14ac:dyDescent="0.25">
      <c r="A16" s="119" t="s">
        <v>943</v>
      </c>
      <c r="B16" s="120"/>
      <c r="C16" s="121">
        <v>4</v>
      </c>
      <c r="D16" s="128"/>
      <c r="E16" s="280" t="s">
        <v>944</v>
      </c>
      <c r="F16" s="157" t="s">
        <v>1545</v>
      </c>
      <c r="G16" s="281" t="s">
        <v>37</v>
      </c>
      <c r="H16" s="281" t="s">
        <v>37</v>
      </c>
    </row>
    <row r="17" spans="1:8" s="124" customFormat="1" ht="27.6" x14ac:dyDescent="0.25">
      <c r="A17" s="119"/>
      <c r="B17" s="120"/>
      <c r="C17" s="121">
        <v>4</v>
      </c>
      <c r="D17" s="128"/>
      <c r="E17" s="280" t="s">
        <v>589</v>
      </c>
      <c r="F17" s="157" t="s">
        <v>1546</v>
      </c>
      <c r="G17" s="281" t="s">
        <v>37</v>
      </c>
      <c r="H17" s="281" t="s">
        <v>37</v>
      </c>
    </row>
    <row r="18" spans="1:8" s="124" customFormat="1" ht="27.6" x14ac:dyDescent="0.25">
      <c r="A18" s="119"/>
      <c r="B18" s="120"/>
      <c r="C18" s="121">
        <v>4</v>
      </c>
      <c r="D18" s="128"/>
      <c r="E18" s="280" t="s">
        <v>945</v>
      </c>
      <c r="F18" s="157" t="s">
        <v>1547</v>
      </c>
      <c r="G18" s="281" t="s">
        <v>37</v>
      </c>
      <c r="H18" s="281" t="s">
        <v>37</v>
      </c>
    </row>
    <row r="19" spans="1:8" s="124" customFormat="1" ht="27.6" x14ac:dyDescent="0.25">
      <c r="A19" s="119"/>
      <c r="B19" s="120"/>
      <c r="C19" s="121">
        <v>4</v>
      </c>
      <c r="D19" s="128"/>
      <c r="E19" s="280" t="s">
        <v>946</v>
      </c>
      <c r="F19" s="157" t="s">
        <v>1548</v>
      </c>
      <c r="G19" s="281" t="s">
        <v>37</v>
      </c>
      <c r="H19" s="281" t="s">
        <v>37</v>
      </c>
    </row>
    <row r="20" spans="1:8" s="124" customFormat="1" ht="27.6" x14ac:dyDescent="0.25">
      <c r="A20" s="119"/>
      <c r="B20" s="120"/>
      <c r="C20" s="121">
        <v>4</v>
      </c>
      <c r="D20" s="128"/>
      <c r="E20" s="280" t="s">
        <v>947</v>
      </c>
      <c r="F20" s="157" t="s">
        <v>1549</v>
      </c>
      <c r="G20" s="281" t="s">
        <v>37</v>
      </c>
      <c r="H20" s="281" t="s">
        <v>37</v>
      </c>
    </row>
    <row r="21" spans="1:8" s="124" customFormat="1" ht="27.6" x14ac:dyDescent="0.25">
      <c r="A21" s="119"/>
      <c r="B21" s="120"/>
      <c r="C21" s="121">
        <v>4</v>
      </c>
      <c r="D21" s="128"/>
      <c r="E21" s="280" t="s">
        <v>948</v>
      </c>
      <c r="F21" s="157" t="s">
        <v>1550</v>
      </c>
      <c r="G21" s="281" t="s">
        <v>37</v>
      </c>
      <c r="H21" s="281" t="s">
        <v>37</v>
      </c>
    </row>
    <row r="22" spans="1:8" s="124" customFormat="1" ht="27.6" x14ac:dyDescent="0.25">
      <c r="A22" s="119" t="s">
        <v>254</v>
      </c>
      <c r="B22" s="120"/>
      <c r="C22" s="121">
        <v>4</v>
      </c>
      <c r="D22" s="128" t="s">
        <v>255</v>
      </c>
      <c r="E22" s="280" t="s">
        <v>949</v>
      </c>
      <c r="F22" s="157" t="s">
        <v>1551</v>
      </c>
      <c r="G22" s="281" t="s">
        <v>37</v>
      </c>
      <c r="H22" s="281" t="s">
        <v>37</v>
      </c>
    </row>
    <row r="23" spans="1:8" s="124" customFormat="1" ht="27.6" x14ac:dyDescent="0.25">
      <c r="A23" s="119"/>
      <c r="B23" s="120"/>
      <c r="C23" s="121">
        <v>4</v>
      </c>
      <c r="D23" s="128"/>
      <c r="E23" s="280" t="s">
        <v>950</v>
      </c>
      <c r="F23" s="157" t="s">
        <v>1552</v>
      </c>
      <c r="G23" s="281" t="s">
        <v>37</v>
      </c>
      <c r="H23" s="281" t="s">
        <v>37</v>
      </c>
    </row>
    <row r="24" spans="1:8" s="124" customFormat="1" ht="27.6" x14ac:dyDescent="0.25">
      <c r="A24" s="119"/>
      <c r="B24" s="120"/>
      <c r="C24" s="121">
        <v>4</v>
      </c>
      <c r="D24" s="128"/>
      <c r="E24" s="280" t="s">
        <v>943</v>
      </c>
      <c r="F24" s="138" t="s">
        <v>1553</v>
      </c>
      <c r="G24" s="281" t="s">
        <v>37</v>
      </c>
      <c r="H24" s="281" t="s">
        <v>37</v>
      </c>
    </row>
    <row r="25" spans="1:8" s="144" customFormat="1" x14ac:dyDescent="0.25">
      <c r="A25" s="119" t="s">
        <v>300</v>
      </c>
      <c r="B25" s="120"/>
      <c r="C25" s="282">
        <v>2</v>
      </c>
      <c r="D25" s="274" t="s">
        <v>301</v>
      </c>
      <c r="E25" s="274" t="s">
        <v>302</v>
      </c>
      <c r="F25" s="274"/>
      <c r="G25" s="275"/>
      <c r="H25" s="275"/>
    </row>
    <row r="26" spans="1:8" s="144" customFormat="1" x14ac:dyDescent="0.25">
      <c r="A26" s="119" t="s">
        <v>822</v>
      </c>
      <c r="B26" s="120"/>
      <c r="C26" s="282">
        <v>3</v>
      </c>
      <c r="D26" s="276" t="s">
        <v>823</v>
      </c>
      <c r="E26" s="276" t="s">
        <v>824</v>
      </c>
      <c r="F26" s="277"/>
      <c r="G26" s="278"/>
      <c r="H26" s="278"/>
    </row>
    <row r="27" spans="1:8" s="124" customFormat="1" x14ac:dyDescent="0.25">
      <c r="A27" s="119" t="s">
        <v>951</v>
      </c>
      <c r="B27" s="120"/>
      <c r="C27" s="282">
        <v>4</v>
      </c>
      <c r="D27" s="132" t="s">
        <v>923</v>
      </c>
      <c r="E27" s="132" t="s">
        <v>924</v>
      </c>
      <c r="F27" s="133"/>
      <c r="G27" s="134" t="s">
        <v>37</v>
      </c>
      <c r="H27" s="134" t="s">
        <v>37</v>
      </c>
    </row>
    <row r="28" spans="1:8" s="124" customFormat="1" ht="41.4" x14ac:dyDescent="0.25">
      <c r="A28" s="119"/>
      <c r="B28" s="120"/>
      <c r="C28" s="282"/>
      <c r="D28" s="127"/>
      <c r="E28" s="127" t="s">
        <v>952</v>
      </c>
      <c r="F28" s="136" t="s">
        <v>1554</v>
      </c>
      <c r="G28" s="137" t="s">
        <v>37</v>
      </c>
      <c r="H28" s="137" t="s">
        <v>37</v>
      </c>
    </row>
    <row r="29" spans="1:8" s="124" customFormat="1" ht="41.4" x14ac:dyDescent="0.25">
      <c r="A29" s="119"/>
      <c r="B29" s="120"/>
      <c r="C29" s="282"/>
      <c r="D29" s="127"/>
      <c r="E29" s="127" t="s">
        <v>953</v>
      </c>
      <c r="F29" s="136" t="s">
        <v>1554</v>
      </c>
      <c r="G29" s="137" t="s">
        <v>39</v>
      </c>
      <c r="H29" s="137" t="s">
        <v>39</v>
      </c>
    </row>
    <row r="30" spans="1:8" s="124" customFormat="1" x14ac:dyDescent="0.25">
      <c r="A30" s="119" t="s">
        <v>954</v>
      </c>
      <c r="B30" s="120"/>
      <c r="C30" s="282">
        <v>4</v>
      </c>
      <c r="D30" s="132" t="s">
        <v>955</v>
      </c>
      <c r="E30" s="132" t="s">
        <v>956</v>
      </c>
      <c r="F30" s="133"/>
      <c r="G30" s="134"/>
      <c r="H30" s="134"/>
    </row>
    <row r="31" spans="1:8" s="124" customFormat="1" x14ac:dyDescent="0.25">
      <c r="A31" s="119" t="s">
        <v>957</v>
      </c>
      <c r="B31" s="120"/>
      <c r="C31" s="282">
        <v>5</v>
      </c>
      <c r="D31" s="127" t="s">
        <v>958</v>
      </c>
      <c r="E31" s="127" t="s">
        <v>959</v>
      </c>
      <c r="F31" s="136"/>
      <c r="G31" s="137" t="s">
        <v>37</v>
      </c>
      <c r="H31" s="137" t="s">
        <v>37</v>
      </c>
    </row>
    <row r="32" spans="1:8" s="124" customFormat="1" x14ac:dyDescent="0.25">
      <c r="A32" s="119" t="s">
        <v>836</v>
      </c>
      <c r="B32" s="120"/>
      <c r="C32" s="282">
        <v>5</v>
      </c>
      <c r="D32" s="127" t="s">
        <v>837</v>
      </c>
      <c r="E32" s="127" t="s">
        <v>837</v>
      </c>
      <c r="F32" s="136"/>
      <c r="G32" s="158" t="s">
        <v>37</v>
      </c>
      <c r="H32" s="158" t="s">
        <v>37</v>
      </c>
    </row>
    <row r="33" spans="1:8" s="124" customFormat="1" x14ac:dyDescent="0.25">
      <c r="A33" s="119" t="s">
        <v>838</v>
      </c>
      <c r="B33" s="120"/>
      <c r="C33" s="282">
        <v>5</v>
      </c>
      <c r="D33" s="127" t="s">
        <v>839</v>
      </c>
      <c r="E33" s="127" t="s">
        <v>839</v>
      </c>
      <c r="F33" s="136"/>
      <c r="G33" s="158" t="s">
        <v>37</v>
      </c>
      <c r="H33" s="158" t="s">
        <v>37</v>
      </c>
    </row>
    <row r="34" spans="1:8" s="124" customFormat="1" x14ac:dyDescent="0.25">
      <c r="A34" s="119" t="s">
        <v>840</v>
      </c>
      <c r="B34" s="120"/>
      <c r="C34" s="282">
        <v>5</v>
      </c>
      <c r="D34" s="127" t="s">
        <v>841</v>
      </c>
      <c r="E34" s="127" t="s">
        <v>841</v>
      </c>
      <c r="F34" s="136"/>
      <c r="G34" s="158" t="s">
        <v>37</v>
      </c>
      <c r="H34" s="158" t="s">
        <v>37</v>
      </c>
    </row>
    <row r="35" spans="1:8" s="124" customFormat="1" x14ac:dyDescent="0.25">
      <c r="A35" s="119" t="s">
        <v>842</v>
      </c>
      <c r="B35" s="120"/>
      <c r="C35" s="282">
        <v>5</v>
      </c>
      <c r="D35" s="127" t="s">
        <v>843</v>
      </c>
      <c r="E35" s="127" t="s">
        <v>844</v>
      </c>
      <c r="F35" s="136"/>
      <c r="G35" s="158" t="s">
        <v>37</v>
      </c>
      <c r="H35" s="158" t="s">
        <v>37</v>
      </c>
    </row>
    <row r="36" spans="1:8" s="124" customFormat="1" x14ac:dyDescent="0.25">
      <c r="A36" s="119" t="s">
        <v>845</v>
      </c>
      <c r="B36" s="120"/>
      <c r="C36" s="282">
        <v>5</v>
      </c>
      <c r="D36" s="127" t="s">
        <v>846</v>
      </c>
      <c r="E36" s="127" t="s">
        <v>847</v>
      </c>
      <c r="F36" s="136"/>
      <c r="G36" s="137" t="s">
        <v>37</v>
      </c>
      <c r="H36" s="137" t="s">
        <v>37</v>
      </c>
    </row>
    <row r="37" spans="1:8" s="124" customFormat="1" x14ac:dyDescent="0.25">
      <c r="A37" s="119"/>
      <c r="B37" s="120"/>
      <c r="C37" s="121"/>
      <c r="D37" s="146"/>
      <c r="E37" s="279" t="s">
        <v>960</v>
      </c>
      <c r="F37" s="262" t="s">
        <v>1555</v>
      </c>
      <c r="G37" s="130"/>
      <c r="H37" s="130"/>
    </row>
    <row r="38" spans="1:8" s="124" customFormat="1" x14ac:dyDescent="0.25">
      <c r="A38" s="119"/>
      <c r="B38" s="120"/>
      <c r="C38" s="121"/>
      <c r="D38" s="146"/>
      <c r="E38" s="283" t="s">
        <v>961</v>
      </c>
      <c r="F38" s="284"/>
      <c r="G38" s="148" t="s">
        <v>37</v>
      </c>
      <c r="H38" s="148" t="s">
        <v>37</v>
      </c>
    </row>
    <row r="39" spans="1:8" s="124" customFormat="1" x14ac:dyDescent="0.25">
      <c r="A39" s="119"/>
      <c r="B39" s="120"/>
      <c r="C39" s="121"/>
      <c r="D39" s="146"/>
      <c r="E39" s="283" t="s">
        <v>865</v>
      </c>
      <c r="F39" s="284" t="s">
        <v>1556</v>
      </c>
      <c r="G39" s="148"/>
      <c r="H39" s="148"/>
    </row>
    <row r="40" spans="1:8" s="124" customFormat="1" ht="27.6" x14ac:dyDescent="0.25">
      <c r="A40" s="119"/>
      <c r="B40" s="120"/>
      <c r="C40" s="121"/>
      <c r="D40" s="146"/>
      <c r="E40" s="285" t="s">
        <v>962</v>
      </c>
      <c r="F40" s="286"/>
      <c r="G40" s="158" t="s">
        <v>37</v>
      </c>
      <c r="H40" s="158" t="s">
        <v>37</v>
      </c>
    </row>
    <row r="41" spans="1:8" s="124" customFormat="1" ht="27.6" x14ac:dyDescent="0.25">
      <c r="A41" s="119"/>
      <c r="B41" s="120"/>
      <c r="C41" s="121"/>
      <c r="D41" s="146"/>
      <c r="E41" s="285" t="s">
        <v>963</v>
      </c>
      <c r="F41" s="286"/>
      <c r="G41" s="158" t="s">
        <v>37</v>
      </c>
      <c r="H41" s="158" t="s">
        <v>37</v>
      </c>
    </row>
    <row r="42" spans="1:8" s="124" customFormat="1" ht="27.6" x14ac:dyDescent="0.25">
      <c r="A42" s="119"/>
      <c r="B42" s="120"/>
      <c r="C42" s="121"/>
      <c r="D42" s="146"/>
      <c r="E42" s="285" t="s">
        <v>964</v>
      </c>
      <c r="F42" s="286"/>
      <c r="G42" s="158" t="s">
        <v>37</v>
      </c>
      <c r="H42" s="158" t="s">
        <v>37</v>
      </c>
    </row>
    <row r="43" spans="1:8" s="124" customFormat="1" x14ac:dyDescent="0.25">
      <c r="A43" s="119"/>
      <c r="B43" s="120"/>
      <c r="C43" s="121"/>
      <c r="D43" s="146"/>
      <c r="E43" s="283" t="s">
        <v>868</v>
      </c>
      <c r="F43" s="284" t="s">
        <v>1556</v>
      </c>
      <c r="G43" s="148"/>
      <c r="H43" s="148"/>
    </row>
    <row r="44" spans="1:8" s="124" customFormat="1" ht="27.6" x14ac:dyDescent="0.25">
      <c r="A44" s="119"/>
      <c r="B44" s="120"/>
      <c r="C44" s="121"/>
      <c r="D44" s="146"/>
      <c r="E44" s="285" t="s">
        <v>874</v>
      </c>
      <c r="F44" s="286"/>
      <c r="G44" s="158" t="s">
        <v>37</v>
      </c>
      <c r="H44" s="158" t="s">
        <v>37</v>
      </c>
    </row>
    <row r="45" spans="1:8" s="124" customFormat="1" ht="27.6" x14ac:dyDescent="0.25">
      <c r="A45" s="119"/>
      <c r="B45" s="120"/>
      <c r="C45" s="121"/>
      <c r="D45" s="146"/>
      <c r="E45" s="285" t="s">
        <v>965</v>
      </c>
      <c r="F45" s="286"/>
      <c r="G45" s="158" t="s">
        <v>37</v>
      </c>
      <c r="H45" s="158" t="s">
        <v>37</v>
      </c>
    </row>
    <row r="46" spans="1:8" s="124" customFormat="1" x14ac:dyDescent="0.25">
      <c r="A46" s="119"/>
      <c r="B46" s="120"/>
      <c r="C46" s="121"/>
      <c r="D46" s="146"/>
      <c r="E46" s="285" t="s">
        <v>966</v>
      </c>
      <c r="F46" s="286"/>
      <c r="G46" s="158" t="s">
        <v>37</v>
      </c>
      <c r="H46" s="158" t="s">
        <v>37</v>
      </c>
    </row>
    <row r="47" spans="1:8" s="124" customFormat="1" ht="27.6" x14ac:dyDescent="0.25">
      <c r="A47" s="119"/>
      <c r="B47" s="120"/>
      <c r="C47" s="121"/>
      <c r="D47" s="146"/>
      <c r="E47" s="285" t="s">
        <v>967</v>
      </c>
      <c r="F47" s="286"/>
      <c r="G47" s="158" t="s">
        <v>37</v>
      </c>
      <c r="H47" s="158" t="s">
        <v>37</v>
      </c>
    </row>
    <row r="48" spans="1:8" s="124" customFormat="1" ht="27.6" x14ac:dyDescent="0.25">
      <c r="A48" s="119"/>
      <c r="B48" s="120"/>
      <c r="C48" s="121"/>
      <c r="D48" s="146"/>
      <c r="E48" s="285" t="s">
        <v>968</v>
      </c>
      <c r="F48" s="286"/>
      <c r="G48" s="158" t="s">
        <v>37</v>
      </c>
      <c r="H48" s="158" t="s">
        <v>37</v>
      </c>
    </row>
    <row r="49" spans="1:8" s="124" customFormat="1" x14ac:dyDescent="0.25">
      <c r="A49" s="119"/>
      <c r="B49" s="120"/>
      <c r="C49" s="121"/>
      <c r="D49" s="146"/>
      <c r="E49" s="285" t="s">
        <v>969</v>
      </c>
      <c r="F49" s="286"/>
      <c r="G49" s="158" t="s">
        <v>37</v>
      </c>
      <c r="H49" s="158" t="s">
        <v>37</v>
      </c>
    </row>
    <row r="50" spans="1:8" s="124" customFormat="1" x14ac:dyDescent="0.25">
      <c r="A50" s="119"/>
      <c r="B50" s="120"/>
      <c r="C50" s="121"/>
      <c r="D50" s="146"/>
      <c r="E50" s="283" t="s">
        <v>970</v>
      </c>
      <c r="F50" s="284" t="s">
        <v>1556</v>
      </c>
      <c r="G50" s="148"/>
      <c r="H50" s="148"/>
    </row>
    <row r="51" spans="1:8" s="124" customFormat="1" x14ac:dyDescent="0.25">
      <c r="A51" s="119"/>
      <c r="B51" s="120"/>
      <c r="C51" s="121"/>
      <c r="D51" s="146"/>
      <c r="E51" s="285" t="s">
        <v>971</v>
      </c>
      <c r="F51" s="286"/>
      <c r="G51" s="158" t="s">
        <v>37</v>
      </c>
      <c r="H51" s="158" t="s">
        <v>37</v>
      </c>
    </row>
    <row r="52" spans="1:8" s="124" customFormat="1" ht="27.6" x14ac:dyDescent="0.25">
      <c r="A52" s="119"/>
      <c r="B52" s="120"/>
      <c r="C52" s="121"/>
      <c r="D52" s="146"/>
      <c r="E52" s="285" t="s">
        <v>972</v>
      </c>
      <c r="F52" s="286"/>
      <c r="G52" s="158" t="s">
        <v>37</v>
      </c>
      <c r="H52" s="158" t="s">
        <v>37</v>
      </c>
    </row>
    <row r="53" spans="1:8" s="124" customFormat="1" ht="27.6" x14ac:dyDescent="0.25">
      <c r="A53" s="119"/>
      <c r="B53" s="120"/>
      <c r="C53" s="121"/>
      <c r="D53" s="146"/>
      <c r="E53" s="285" t="s">
        <v>973</v>
      </c>
      <c r="F53" s="286"/>
      <c r="G53" s="158" t="s">
        <v>37</v>
      </c>
      <c r="H53" s="158" t="s">
        <v>37</v>
      </c>
    </row>
    <row r="54" spans="1:8" s="124" customFormat="1" ht="41.4" x14ac:dyDescent="0.25">
      <c r="A54" s="119"/>
      <c r="B54" s="120"/>
      <c r="C54" s="121"/>
      <c r="D54" s="146"/>
      <c r="E54" s="285" t="s">
        <v>974</v>
      </c>
      <c r="F54" s="286"/>
      <c r="G54" s="158" t="s">
        <v>37</v>
      </c>
      <c r="H54" s="158" t="s">
        <v>37</v>
      </c>
    </row>
    <row r="55" spans="1:8" s="124" customFormat="1" x14ac:dyDescent="0.25">
      <c r="A55" s="119"/>
      <c r="B55" s="120"/>
      <c r="C55" s="121"/>
      <c r="D55" s="146"/>
      <c r="E55" s="283" t="s">
        <v>975</v>
      </c>
      <c r="F55" s="284" t="s">
        <v>1557</v>
      </c>
      <c r="G55" s="148"/>
      <c r="H55" s="148"/>
    </row>
    <row r="56" spans="1:8" s="124" customFormat="1" ht="41.4" x14ac:dyDescent="0.25">
      <c r="A56" s="119"/>
      <c r="B56" s="120"/>
      <c r="C56" s="121"/>
      <c r="D56" s="146"/>
      <c r="E56" s="285" t="s">
        <v>976</v>
      </c>
      <c r="F56" s="287"/>
      <c r="G56" s="158" t="s">
        <v>37</v>
      </c>
      <c r="H56" s="158" t="s">
        <v>37</v>
      </c>
    </row>
    <row r="57" spans="1:8" s="124" customFormat="1" ht="27.6" x14ac:dyDescent="0.25">
      <c r="A57" s="119"/>
      <c r="B57" s="120"/>
      <c r="C57" s="121"/>
      <c r="D57" s="146"/>
      <c r="E57" s="285" t="s">
        <v>977</v>
      </c>
      <c r="F57" s="287"/>
      <c r="G57" s="158" t="s">
        <v>37</v>
      </c>
      <c r="H57" s="158" t="s">
        <v>37</v>
      </c>
    </row>
    <row r="58" spans="1:8" s="124" customFormat="1" x14ac:dyDescent="0.25">
      <c r="A58" s="119"/>
      <c r="B58" s="120"/>
      <c r="C58" s="121"/>
      <c r="D58" s="146"/>
      <c r="E58" s="283" t="s">
        <v>978</v>
      </c>
      <c r="F58" s="284" t="s">
        <v>1556</v>
      </c>
      <c r="G58" s="148"/>
      <c r="H58" s="148"/>
    </row>
    <row r="59" spans="1:8" s="124" customFormat="1" ht="27.6" x14ac:dyDescent="0.25">
      <c r="A59" s="119"/>
      <c r="B59" s="120"/>
      <c r="C59" s="121"/>
      <c r="D59" s="146"/>
      <c r="E59" s="285" t="s">
        <v>979</v>
      </c>
      <c r="F59" s="287"/>
      <c r="G59" s="158" t="s">
        <v>37</v>
      </c>
      <c r="H59" s="158" t="s">
        <v>37</v>
      </c>
    </row>
    <row r="60" spans="1:8" s="124" customFormat="1" ht="27.6" x14ac:dyDescent="0.25">
      <c r="A60" s="119"/>
      <c r="B60" s="120"/>
      <c r="C60" s="121"/>
      <c r="D60" s="146"/>
      <c r="E60" s="285" t="s">
        <v>980</v>
      </c>
      <c r="F60" s="287"/>
      <c r="G60" s="158" t="s">
        <v>37</v>
      </c>
      <c r="H60" s="158" t="s">
        <v>37</v>
      </c>
    </row>
    <row r="61" spans="1:8" s="124" customFormat="1" x14ac:dyDescent="0.25">
      <c r="A61" s="119"/>
      <c r="B61" s="120"/>
      <c r="C61" s="121"/>
      <c r="D61" s="146"/>
      <c r="E61" s="285" t="s">
        <v>981</v>
      </c>
      <c r="F61" s="287"/>
      <c r="G61" s="158" t="s">
        <v>37</v>
      </c>
      <c r="H61" s="158" t="s">
        <v>37</v>
      </c>
    </row>
    <row r="62" spans="1:8" s="124" customFormat="1" ht="27.6" x14ac:dyDescent="0.25">
      <c r="A62" s="119"/>
      <c r="B62" s="120"/>
      <c r="C62" s="121"/>
      <c r="D62" s="146"/>
      <c r="E62" s="285" t="s">
        <v>982</v>
      </c>
      <c r="F62" s="287"/>
      <c r="G62" s="158" t="s">
        <v>37</v>
      </c>
      <c r="H62" s="158" t="s">
        <v>37</v>
      </c>
    </row>
    <row r="63" spans="1:8" s="124" customFormat="1" x14ac:dyDescent="0.25">
      <c r="A63" s="119"/>
      <c r="B63" s="120"/>
      <c r="C63" s="121"/>
      <c r="D63" s="146"/>
      <c r="E63" s="285" t="s">
        <v>983</v>
      </c>
      <c r="F63" s="287"/>
      <c r="G63" s="158" t="s">
        <v>37</v>
      </c>
      <c r="H63" s="158" t="s">
        <v>37</v>
      </c>
    </row>
    <row r="64" spans="1:8" s="124" customFormat="1" ht="41.4" x14ac:dyDescent="0.25">
      <c r="A64" s="119"/>
      <c r="B64" s="120"/>
      <c r="C64" s="121"/>
      <c r="D64" s="146"/>
      <c r="E64" s="285" t="s">
        <v>984</v>
      </c>
      <c r="F64" s="287"/>
      <c r="G64" s="158" t="s">
        <v>37</v>
      </c>
      <c r="H64" s="158" t="s">
        <v>37</v>
      </c>
    </row>
    <row r="65" spans="1:8" s="124" customFormat="1" x14ac:dyDescent="0.25">
      <c r="A65" s="119"/>
      <c r="B65" s="120"/>
      <c r="C65" s="121"/>
      <c r="D65" s="146"/>
      <c r="E65" s="283" t="s">
        <v>985</v>
      </c>
      <c r="F65" s="284" t="s">
        <v>1556</v>
      </c>
      <c r="G65" s="148"/>
      <c r="H65" s="148"/>
    </row>
    <row r="66" spans="1:8" s="124" customFormat="1" ht="47.55" customHeight="1" x14ac:dyDescent="0.25">
      <c r="A66" s="119"/>
      <c r="B66" s="120"/>
      <c r="C66" s="121"/>
      <c r="D66" s="146"/>
      <c r="E66" s="285" t="s">
        <v>986</v>
      </c>
      <c r="F66" s="287"/>
      <c r="G66" s="158" t="s">
        <v>37</v>
      </c>
      <c r="H66" s="158" t="s">
        <v>37</v>
      </c>
    </row>
    <row r="67" spans="1:8" s="144" customFormat="1" x14ac:dyDescent="0.25">
      <c r="A67" s="119" t="s">
        <v>306</v>
      </c>
      <c r="B67" s="120"/>
      <c r="C67" s="121">
        <v>2</v>
      </c>
      <c r="D67" s="125" t="s">
        <v>307</v>
      </c>
      <c r="E67" s="125" t="s">
        <v>308</v>
      </c>
      <c r="F67" s="125"/>
      <c r="G67" s="126"/>
      <c r="H67" s="126"/>
    </row>
    <row r="68" spans="1:8" s="124" customFormat="1" x14ac:dyDescent="0.25">
      <c r="A68" s="119" t="s">
        <v>309</v>
      </c>
      <c r="B68" s="120"/>
      <c r="C68" s="121">
        <v>3</v>
      </c>
      <c r="D68" s="128" t="s">
        <v>310</v>
      </c>
      <c r="E68" s="128" t="s">
        <v>311</v>
      </c>
      <c r="F68" s="145"/>
      <c r="G68" s="130"/>
      <c r="H68" s="130"/>
    </row>
    <row r="69" spans="1:8" s="144" customFormat="1" ht="27.6" x14ac:dyDescent="0.25">
      <c r="A69" s="119" t="s">
        <v>312</v>
      </c>
      <c r="B69" s="120"/>
      <c r="C69" s="121">
        <v>4</v>
      </c>
      <c r="D69" s="146" t="s">
        <v>313</v>
      </c>
      <c r="E69" s="146" t="s">
        <v>314</v>
      </c>
      <c r="F69" s="147"/>
      <c r="G69" s="148" t="s">
        <v>37</v>
      </c>
      <c r="H69" s="148" t="s">
        <v>37</v>
      </c>
    </row>
    <row r="70" spans="1:8" s="144" customFormat="1" x14ac:dyDescent="0.25">
      <c r="A70" s="119" t="s">
        <v>318</v>
      </c>
      <c r="B70" s="120"/>
      <c r="C70" s="121">
        <v>4</v>
      </c>
      <c r="D70" s="146" t="s">
        <v>319</v>
      </c>
      <c r="E70" s="146" t="s">
        <v>319</v>
      </c>
      <c r="F70" s="147"/>
      <c r="G70" s="148" t="s">
        <v>37</v>
      </c>
      <c r="H70" s="148" t="s">
        <v>37</v>
      </c>
    </row>
    <row r="71" spans="1:8" s="144" customFormat="1" x14ac:dyDescent="0.25">
      <c r="A71" s="119" t="s">
        <v>320</v>
      </c>
      <c r="B71" s="120"/>
      <c r="C71" s="121">
        <v>4</v>
      </c>
      <c r="D71" s="146" t="s">
        <v>321</v>
      </c>
      <c r="E71" s="146" t="s">
        <v>322</v>
      </c>
      <c r="F71" s="147"/>
      <c r="G71" s="148" t="s">
        <v>37</v>
      </c>
      <c r="H71" s="148" t="s">
        <v>37</v>
      </c>
    </row>
    <row r="72" spans="1:8" s="144" customFormat="1" x14ac:dyDescent="0.25">
      <c r="A72" s="119" t="s">
        <v>325</v>
      </c>
      <c r="B72" s="120"/>
      <c r="C72" s="121">
        <v>4</v>
      </c>
      <c r="D72" s="146" t="s">
        <v>326</v>
      </c>
      <c r="E72" s="146" t="s">
        <v>326</v>
      </c>
      <c r="F72" s="147"/>
      <c r="G72" s="148" t="s">
        <v>39</v>
      </c>
      <c r="H72" s="148" t="s">
        <v>39</v>
      </c>
    </row>
    <row r="73" spans="1:8" s="144" customFormat="1" ht="27.6" x14ac:dyDescent="0.25">
      <c r="A73" s="119" t="s">
        <v>987</v>
      </c>
      <c r="B73" s="120"/>
      <c r="C73" s="121">
        <v>4</v>
      </c>
      <c r="D73" s="146" t="s">
        <v>988</v>
      </c>
      <c r="E73" s="146" t="s">
        <v>988</v>
      </c>
      <c r="F73" s="152" t="s">
        <v>346</v>
      </c>
      <c r="G73" s="148" t="s">
        <v>37</v>
      </c>
      <c r="H73" s="148" t="s">
        <v>37</v>
      </c>
    </row>
    <row r="74" spans="1:8" s="144" customFormat="1" x14ac:dyDescent="0.25">
      <c r="A74" s="119" t="s">
        <v>337</v>
      </c>
      <c r="B74" s="120"/>
      <c r="C74" s="121">
        <v>2</v>
      </c>
      <c r="D74" s="125" t="s">
        <v>338</v>
      </c>
      <c r="E74" s="125" t="s">
        <v>339</v>
      </c>
      <c r="F74" s="125"/>
      <c r="G74" s="126"/>
      <c r="H74" s="126"/>
    </row>
    <row r="75" spans="1:8" s="150" customFormat="1" x14ac:dyDescent="0.25">
      <c r="A75" s="119" t="s">
        <v>340</v>
      </c>
      <c r="B75" s="120"/>
      <c r="C75" s="121">
        <v>3</v>
      </c>
      <c r="D75" s="128" t="s">
        <v>341</v>
      </c>
      <c r="E75" s="128" t="s">
        <v>342</v>
      </c>
      <c r="F75" s="145"/>
      <c r="G75" s="130"/>
      <c r="H75" s="130"/>
    </row>
    <row r="76" spans="1:8" s="124" customFormat="1" ht="27.6" x14ac:dyDescent="0.25">
      <c r="A76" s="119" t="s">
        <v>343</v>
      </c>
      <c r="B76" s="120"/>
      <c r="C76" s="121">
        <v>4</v>
      </c>
      <c r="D76" s="151" t="s">
        <v>344</v>
      </c>
      <c r="E76" s="151" t="s">
        <v>345</v>
      </c>
      <c r="F76" s="152" t="s">
        <v>346</v>
      </c>
      <c r="G76" s="155" t="s">
        <v>37</v>
      </c>
      <c r="H76" s="155" t="s">
        <v>37</v>
      </c>
    </row>
    <row r="77" spans="1:8" s="154" customFormat="1" ht="27.6" x14ac:dyDescent="0.25">
      <c r="A77" s="119" t="s">
        <v>347</v>
      </c>
      <c r="B77" s="120"/>
      <c r="C77" s="121">
        <v>4</v>
      </c>
      <c r="D77" s="151" t="s">
        <v>348</v>
      </c>
      <c r="E77" s="151" t="s">
        <v>349</v>
      </c>
      <c r="F77" s="152" t="s">
        <v>346</v>
      </c>
      <c r="G77" s="155" t="s">
        <v>37</v>
      </c>
      <c r="H77" s="155" t="s">
        <v>37</v>
      </c>
    </row>
    <row r="78" spans="1:8" s="154" customFormat="1" x14ac:dyDescent="0.25">
      <c r="A78" s="119" t="s">
        <v>350</v>
      </c>
      <c r="B78" s="120"/>
      <c r="C78" s="121">
        <v>3</v>
      </c>
      <c r="D78" s="128" t="s">
        <v>351</v>
      </c>
      <c r="E78" s="128" t="s">
        <v>352</v>
      </c>
      <c r="F78" s="145"/>
      <c r="G78" s="130"/>
      <c r="H78" s="130"/>
    </row>
    <row r="79" spans="1:8" s="124" customFormat="1" x14ac:dyDescent="0.25">
      <c r="A79" s="119" t="s">
        <v>353</v>
      </c>
      <c r="B79" s="120"/>
      <c r="C79" s="121">
        <v>4</v>
      </c>
      <c r="D79" s="151" t="s">
        <v>354</v>
      </c>
      <c r="E79" s="151" t="s">
        <v>355</v>
      </c>
      <c r="F79" s="152"/>
      <c r="G79" s="155" t="s">
        <v>37</v>
      </c>
      <c r="H79" s="155" t="s">
        <v>37</v>
      </c>
    </row>
    <row r="80" spans="1:8" s="154" customFormat="1" x14ac:dyDescent="0.25">
      <c r="A80" s="119" t="s">
        <v>363</v>
      </c>
      <c r="B80" s="120"/>
      <c r="C80" s="121">
        <v>1</v>
      </c>
      <c r="D80" s="122" t="s">
        <v>364</v>
      </c>
      <c r="E80" s="122" t="s">
        <v>7</v>
      </c>
      <c r="F80" s="122"/>
      <c r="G80" s="123"/>
      <c r="H80" s="123"/>
    </row>
    <row r="81" spans="1:8" s="154" customFormat="1" x14ac:dyDescent="0.25">
      <c r="A81" s="119" t="s">
        <v>365</v>
      </c>
      <c r="B81" s="120"/>
      <c r="C81" s="121">
        <v>2</v>
      </c>
      <c r="D81" s="125" t="s">
        <v>366</v>
      </c>
      <c r="E81" s="125" t="s">
        <v>367</v>
      </c>
      <c r="F81" s="125"/>
      <c r="G81" s="126"/>
      <c r="H81" s="126"/>
    </row>
    <row r="82" spans="1:8" s="260" customFormat="1" x14ac:dyDescent="0.25">
      <c r="A82" s="119" t="s">
        <v>689</v>
      </c>
      <c r="B82" s="120"/>
      <c r="C82" s="121">
        <v>3</v>
      </c>
      <c r="D82" s="128" t="s">
        <v>690</v>
      </c>
      <c r="E82" s="128" t="s">
        <v>691</v>
      </c>
      <c r="F82" s="145"/>
      <c r="G82" s="130" t="str">
        <f t="shared" ref="G82:H82" si="0">IF(iOC_Purpose="Benchmark","n/a","nicht enthalten")</f>
        <v>nicht enthalten</v>
      </c>
      <c r="H82" s="130" t="str">
        <f t="shared" si="0"/>
        <v>nicht enthalten</v>
      </c>
    </row>
    <row r="83" spans="1:8" s="154" customFormat="1" x14ac:dyDescent="0.25">
      <c r="A83" s="119" t="s">
        <v>692</v>
      </c>
      <c r="B83" s="120"/>
      <c r="C83" s="121">
        <v>3</v>
      </c>
      <c r="D83" s="128" t="s">
        <v>693</v>
      </c>
      <c r="E83" s="128" t="s">
        <v>694</v>
      </c>
      <c r="F83" s="145"/>
      <c r="G83" s="130"/>
      <c r="H83" s="130"/>
    </row>
    <row r="84" spans="1:8" s="260" customFormat="1" x14ac:dyDescent="0.25">
      <c r="A84" s="119" t="s">
        <v>695</v>
      </c>
      <c r="B84" s="120"/>
      <c r="C84" s="121">
        <v>4</v>
      </c>
      <c r="D84" s="151" t="s">
        <v>696</v>
      </c>
      <c r="E84" s="151" t="s">
        <v>697</v>
      </c>
      <c r="F84" s="152"/>
      <c r="G84" s="155" t="s">
        <v>37</v>
      </c>
      <c r="H84" s="155" t="s">
        <v>37</v>
      </c>
    </row>
    <row r="85" spans="1:8" s="154" customFormat="1" x14ac:dyDescent="0.25">
      <c r="A85" s="119" t="s">
        <v>698</v>
      </c>
      <c r="B85" s="120"/>
      <c r="C85" s="121">
        <v>4</v>
      </c>
      <c r="D85" s="151" t="s">
        <v>699</v>
      </c>
      <c r="E85" s="151" t="s">
        <v>700</v>
      </c>
      <c r="F85" s="152"/>
      <c r="G85" s="155" t="s">
        <v>37</v>
      </c>
      <c r="H85" s="155" t="s">
        <v>37</v>
      </c>
    </row>
    <row r="86" spans="1:8" s="154" customFormat="1" x14ac:dyDescent="0.25">
      <c r="A86" s="119" t="s">
        <v>701</v>
      </c>
      <c r="B86" s="120"/>
      <c r="C86" s="121">
        <v>4</v>
      </c>
      <c r="D86" s="151" t="s">
        <v>702</v>
      </c>
      <c r="E86" s="151" t="s">
        <v>703</v>
      </c>
      <c r="F86" s="152"/>
      <c r="G86" s="155" t="s">
        <v>37</v>
      </c>
      <c r="H86" s="155" t="s">
        <v>37</v>
      </c>
    </row>
    <row r="87" spans="1:8" s="154" customFormat="1" x14ac:dyDescent="0.25">
      <c r="A87" s="119" t="s">
        <v>704</v>
      </c>
      <c r="B87" s="120"/>
      <c r="C87" s="121">
        <v>4</v>
      </c>
      <c r="D87" s="151" t="s">
        <v>705</v>
      </c>
      <c r="E87" s="151" t="s">
        <v>706</v>
      </c>
      <c r="F87" s="152"/>
      <c r="G87" s="155" t="s">
        <v>37</v>
      </c>
      <c r="H87" s="155" t="s">
        <v>37</v>
      </c>
    </row>
    <row r="88" spans="1:8" s="154" customFormat="1" x14ac:dyDescent="0.25">
      <c r="A88" s="119" t="s">
        <v>707</v>
      </c>
      <c r="B88" s="120"/>
      <c r="C88" s="121">
        <v>4</v>
      </c>
      <c r="D88" s="151" t="s">
        <v>708</v>
      </c>
      <c r="E88" s="151" t="s">
        <v>709</v>
      </c>
      <c r="F88" s="152"/>
      <c r="G88" s="155" t="s">
        <v>37</v>
      </c>
      <c r="H88" s="155" t="s">
        <v>37</v>
      </c>
    </row>
    <row r="89" spans="1:8" s="154" customFormat="1" x14ac:dyDescent="0.25">
      <c r="A89" s="119" t="s">
        <v>710</v>
      </c>
      <c r="B89" s="120"/>
      <c r="C89" s="121">
        <v>4</v>
      </c>
      <c r="D89" s="151" t="s">
        <v>711</v>
      </c>
      <c r="E89" s="151" t="s">
        <v>712</v>
      </c>
      <c r="F89" s="152"/>
      <c r="G89" s="155" t="s">
        <v>37</v>
      </c>
      <c r="H89" s="155" t="s">
        <v>37</v>
      </c>
    </row>
    <row r="90" spans="1:8" s="154" customFormat="1" x14ac:dyDescent="0.25">
      <c r="A90" s="119" t="s">
        <v>713</v>
      </c>
      <c r="B90" s="120"/>
      <c r="C90" s="121">
        <v>3</v>
      </c>
      <c r="D90" s="128" t="s">
        <v>714</v>
      </c>
      <c r="E90" s="128" t="s">
        <v>715</v>
      </c>
      <c r="F90" s="145"/>
      <c r="G90" s="130"/>
      <c r="H90" s="130"/>
    </row>
    <row r="91" spans="1:8" s="260" customFormat="1" x14ac:dyDescent="0.25">
      <c r="A91" s="119" t="s">
        <v>716</v>
      </c>
      <c r="B91" s="120"/>
      <c r="C91" s="121">
        <v>4</v>
      </c>
      <c r="D91" s="151" t="s">
        <v>717</v>
      </c>
      <c r="E91" s="151" t="s">
        <v>717</v>
      </c>
      <c r="F91" s="152"/>
      <c r="G91" s="155" t="s">
        <v>37</v>
      </c>
      <c r="H91" s="155" t="s">
        <v>37</v>
      </c>
    </row>
    <row r="92" spans="1:8" s="154" customFormat="1" x14ac:dyDescent="0.25">
      <c r="A92" s="119" t="s">
        <v>718</v>
      </c>
      <c r="B92" s="120"/>
      <c r="C92" s="121">
        <v>4</v>
      </c>
      <c r="D92" s="151" t="s">
        <v>719</v>
      </c>
      <c r="E92" s="151" t="s">
        <v>720</v>
      </c>
      <c r="F92" s="152"/>
      <c r="G92" s="155" t="s">
        <v>37</v>
      </c>
      <c r="H92" s="155" t="s">
        <v>37</v>
      </c>
    </row>
    <row r="93" spans="1:8" s="154" customFormat="1" x14ac:dyDescent="0.25">
      <c r="A93" s="119" t="s">
        <v>721</v>
      </c>
      <c r="B93" s="120"/>
      <c r="C93" s="121">
        <v>4</v>
      </c>
      <c r="D93" s="151" t="s">
        <v>722</v>
      </c>
      <c r="E93" s="151" t="s">
        <v>723</v>
      </c>
      <c r="F93" s="152"/>
      <c r="G93" s="155" t="s">
        <v>37</v>
      </c>
      <c r="H93" s="155" t="s">
        <v>37</v>
      </c>
    </row>
    <row r="94" spans="1:8" s="154" customFormat="1" x14ac:dyDescent="0.25">
      <c r="A94" s="119" t="s">
        <v>724</v>
      </c>
      <c r="B94" s="120"/>
      <c r="C94" s="121">
        <v>4</v>
      </c>
      <c r="D94" s="151" t="s">
        <v>725</v>
      </c>
      <c r="E94" s="151" t="s">
        <v>726</v>
      </c>
      <c r="F94" s="152"/>
      <c r="G94" s="155" t="s">
        <v>37</v>
      </c>
      <c r="H94" s="155" t="s">
        <v>37</v>
      </c>
    </row>
    <row r="95" spans="1:8" s="154" customFormat="1" x14ac:dyDescent="0.25">
      <c r="A95" s="119" t="s">
        <v>727</v>
      </c>
      <c r="B95" s="120"/>
      <c r="C95" s="121">
        <v>4</v>
      </c>
      <c r="D95" s="151" t="s">
        <v>728</v>
      </c>
      <c r="E95" s="151" t="s">
        <v>729</v>
      </c>
      <c r="F95" s="152"/>
      <c r="G95" s="155" t="s">
        <v>37</v>
      </c>
      <c r="H95" s="155" t="s">
        <v>37</v>
      </c>
    </row>
    <row r="96" spans="1:8" s="154" customFormat="1" x14ac:dyDescent="0.25">
      <c r="A96" s="119" t="s">
        <v>730</v>
      </c>
      <c r="B96" s="120"/>
      <c r="C96" s="121">
        <v>4</v>
      </c>
      <c r="D96" s="151" t="s">
        <v>731</v>
      </c>
      <c r="E96" s="151" t="s">
        <v>732</v>
      </c>
      <c r="F96" s="152"/>
      <c r="G96" s="155" t="s">
        <v>37</v>
      </c>
      <c r="H96" s="155" t="s">
        <v>37</v>
      </c>
    </row>
    <row r="97" spans="1:8" s="154" customFormat="1" x14ac:dyDescent="0.25">
      <c r="A97" s="119" t="s">
        <v>733</v>
      </c>
      <c r="B97" s="120"/>
      <c r="C97" s="121">
        <v>4</v>
      </c>
      <c r="D97" s="151" t="s">
        <v>734</v>
      </c>
      <c r="E97" s="151" t="s">
        <v>735</v>
      </c>
      <c r="F97" s="152"/>
      <c r="G97" s="155" t="s">
        <v>37</v>
      </c>
      <c r="H97" s="155" t="s">
        <v>37</v>
      </c>
    </row>
    <row r="98" spans="1:8" s="154" customFormat="1" x14ac:dyDescent="0.25">
      <c r="A98" s="119" t="s">
        <v>736</v>
      </c>
      <c r="B98" s="120"/>
      <c r="C98" s="121">
        <v>3</v>
      </c>
      <c r="D98" s="128" t="s">
        <v>737</v>
      </c>
      <c r="E98" s="128" t="s">
        <v>738</v>
      </c>
      <c r="F98" s="145"/>
      <c r="G98" s="130"/>
      <c r="H98" s="130"/>
    </row>
    <row r="99" spans="1:8" s="260" customFormat="1" x14ac:dyDescent="0.25">
      <c r="A99" s="119" t="s">
        <v>739</v>
      </c>
      <c r="B99" s="120"/>
      <c r="C99" s="121">
        <v>4</v>
      </c>
      <c r="D99" s="151" t="s">
        <v>740</v>
      </c>
      <c r="E99" s="151" t="s">
        <v>741</v>
      </c>
      <c r="F99" s="152"/>
      <c r="G99" s="155" t="s">
        <v>37</v>
      </c>
      <c r="H99" s="155" t="s">
        <v>37</v>
      </c>
    </row>
    <row r="100" spans="1:8" s="154" customFormat="1" x14ac:dyDescent="0.25">
      <c r="A100" s="119" t="s">
        <v>742</v>
      </c>
      <c r="B100" s="120"/>
      <c r="C100" s="121">
        <v>4</v>
      </c>
      <c r="D100" s="151" t="s">
        <v>743</v>
      </c>
      <c r="E100" s="151" t="s">
        <v>743</v>
      </c>
      <c r="F100" s="152"/>
      <c r="G100" s="155" t="s">
        <v>37</v>
      </c>
      <c r="H100" s="155" t="s">
        <v>37</v>
      </c>
    </row>
    <row r="101" spans="1:8" s="154" customFormat="1" x14ac:dyDescent="0.25">
      <c r="A101" s="119" t="s">
        <v>744</v>
      </c>
      <c r="B101" s="120"/>
      <c r="C101" s="121">
        <v>4</v>
      </c>
      <c r="D101" s="151" t="s">
        <v>745</v>
      </c>
      <c r="E101" s="151" t="s">
        <v>745</v>
      </c>
      <c r="F101" s="152"/>
      <c r="G101" s="155" t="s">
        <v>37</v>
      </c>
      <c r="H101" s="155" t="s">
        <v>37</v>
      </c>
    </row>
    <row r="102" spans="1:8" s="154" customFormat="1" x14ac:dyDescent="0.25">
      <c r="A102" s="119" t="s">
        <v>746</v>
      </c>
      <c r="B102" s="120"/>
      <c r="C102" s="121">
        <v>4</v>
      </c>
      <c r="D102" s="151" t="s">
        <v>747</v>
      </c>
      <c r="E102" s="151" t="s">
        <v>748</v>
      </c>
      <c r="F102" s="152"/>
      <c r="G102" s="155" t="s">
        <v>37</v>
      </c>
      <c r="H102" s="155" t="s">
        <v>37</v>
      </c>
    </row>
    <row r="103" spans="1:8" s="154" customFormat="1" x14ac:dyDescent="0.25">
      <c r="A103" s="119" t="s">
        <v>749</v>
      </c>
      <c r="B103" s="120"/>
      <c r="C103" s="121">
        <v>4</v>
      </c>
      <c r="D103" s="151" t="s">
        <v>750</v>
      </c>
      <c r="E103" s="151" t="s">
        <v>751</v>
      </c>
      <c r="F103" s="152"/>
      <c r="G103" s="155" t="s">
        <v>37</v>
      </c>
      <c r="H103" s="155" t="s">
        <v>37</v>
      </c>
    </row>
    <row r="104" spans="1:8" s="154" customFormat="1" x14ac:dyDescent="0.25">
      <c r="A104" s="119" t="s">
        <v>752</v>
      </c>
      <c r="B104" s="120"/>
      <c r="C104" s="121">
        <v>4</v>
      </c>
      <c r="D104" s="151" t="s">
        <v>753</v>
      </c>
      <c r="E104" s="151" t="s">
        <v>753</v>
      </c>
      <c r="F104" s="152" t="s">
        <v>989</v>
      </c>
      <c r="G104" s="155" t="s">
        <v>39</v>
      </c>
      <c r="H104" s="155" t="s">
        <v>39</v>
      </c>
    </row>
    <row r="105" spans="1:8" s="154" customFormat="1" x14ac:dyDescent="0.25">
      <c r="A105" s="119" t="s">
        <v>754</v>
      </c>
      <c r="B105" s="120"/>
      <c r="C105" s="121">
        <v>4</v>
      </c>
      <c r="D105" s="151" t="s">
        <v>755</v>
      </c>
      <c r="E105" s="151" t="s">
        <v>755</v>
      </c>
      <c r="F105" s="152"/>
      <c r="G105" s="155" t="s">
        <v>37</v>
      </c>
      <c r="H105" s="155" t="s">
        <v>37</v>
      </c>
    </row>
    <row r="106" spans="1:8" s="154" customFormat="1" x14ac:dyDescent="0.25">
      <c r="A106" s="119" t="s">
        <v>756</v>
      </c>
      <c r="B106" s="120"/>
      <c r="C106" s="121">
        <v>4</v>
      </c>
      <c r="D106" s="151" t="s">
        <v>757</v>
      </c>
      <c r="E106" s="151" t="s">
        <v>757</v>
      </c>
      <c r="F106" s="152"/>
      <c r="G106" s="155" t="s">
        <v>37</v>
      </c>
      <c r="H106" s="155" t="s">
        <v>37</v>
      </c>
    </row>
    <row r="107" spans="1:8" s="154" customFormat="1" x14ac:dyDescent="0.25">
      <c r="A107" s="119" t="s">
        <v>758</v>
      </c>
      <c r="B107" s="120"/>
      <c r="C107" s="121">
        <v>3</v>
      </c>
      <c r="D107" s="128" t="s">
        <v>759</v>
      </c>
      <c r="E107" s="128" t="s">
        <v>760</v>
      </c>
      <c r="F107" s="145"/>
      <c r="G107" s="130"/>
      <c r="H107" s="130"/>
    </row>
    <row r="108" spans="1:8" s="260" customFormat="1" x14ac:dyDescent="0.25">
      <c r="A108" s="119" t="s">
        <v>761</v>
      </c>
      <c r="B108" s="120"/>
      <c r="C108" s="121">
        <v>4</v>
      </c>
      <c r="D108" s="151" t="s">
        <v>762</v>
      </c>
      <c r="E108" s="151" t="s">
        <v>763</v>
      </c>
      <c r="F108" s="152"/>
      <c r="G108" s="155" t="s">
        <v>37</v>
      </c>
      <c r="H108" s="155" t="s">
        <v>37</v>
      </c>
    </row>
    <row r="109" spans="1:8" s="154" customFormat="1" x14ac:dyDescent="0.25">
      <c r="A109" s="119" t="s">
        <v>764</v>
      </c>
      <c r="B109" s="120"/>
      <c r="C109" s="121">
        <v>4</v>
      </c>
      <c r="D109" s="151" t="s">
        <v>765</v>
      </c>
      <c r="E109" s="151" t="s">
        <v>766</v>
      </c>
      <c r="F109" s="152"/>
      <c r="G109" s="155" t="s">
        <v>39</v>
      </c>
      <c r="H109" s="155" t="s">
        <v>39</v>
      </c>
    </row>
    <row r="110" spans="1:8" s="154" customFormat="1" x14ac:dyDescent="0.25">
      <c r="A110" s="119" t="s">
        <v>767</v>
      </c>
      <c r="B110" s="120"/>
      <c r="C110" s="121">
        <v>4</v>
      </c>
      <c r="D110" s="151" t="s">
        <v>768</v>
      </c>
      <c r="E110" s="151" t="s">
        <v>769</v>
      </c>
      <c r="F110" s="152"/>
      <c r="G110" s="155" t="s">
        <v>39</v>
      </c>
      <c r="H110" s="155" t="s">
        <v>39</v>
      </c>
    </row>
    <row r="111" spans="1:8" s="154" customFormat="1" x14ac:dyDescent="0.25">
      <c r="A111" s="119" t="s">
        <v>368</v>
      </c>
      <c r="B111" s="120"/>
      <c r="C111" s="121">
        <v>2</v>
      </c>
      <c r="D111" s="125" t="s">
        <v>369</v>
      </c>
      <c r="E111" s="125" t="s">
        <v>370</v>
      </c>
      <c r="F111" s="125"/>
      <c r="G111" s="126"/>
      <c r="H111" s="126"/>
    </row>
    <row r="112" spans="1:8" s="124" customFormat="1" x14ac:dyDescent="0.25">
      <c r="A112" s="119" t="s">
        <v>770</v>
      </c>
      <c r="B112" s="120"/>
      <c r="C112" s="121">
        <v>3</v>
      </c>
      <c r="D112" s="261" t="s">
        <v>771</v>
      </c>
      <c r="E112" s="128" t="s">
        <v>772</v>
      </c>
      <c r="F112" s="131"/>
      <c r="G112" s="262" t="s">
        <v>39</v>
      </c>
      <c r="H112" s="262" t="s">
        <v>39</v>
      </c>
    </row>
    <row r="113" spans="1:10" s="154" customFormat="1" x14ac:dyDescent="0.25">
      <c r="A113" s="119" t="s">
        <v>371</v>
      </c>
      <c r="B113" s="120"/>
      <c r="C113" s="121">
        <v>2</v>
      </c>
      <c r="D113" s="125" t="s">
        <v>372</v>
      </c>
      <c r="E113" s="125" t="s">
        <v>372</v>
      </c>
      <c r="F113" s="125"/>
      <c r="G113" s="126"/>
      <c r="H113" s="126"/>
    </row>
    <row r="114" spans="1:10" s="154" customFormat="1" x14ac:dyDescent="0.25">
      <c r="A114" s="119" t="s">
        <v>373</v>
      </c>
      <c r="B114" s="120"/>
      <c r="C114" s="121">
        <v>3</v>
      </c>
      <c r="D114" s="128" t="s">
        <v>374</v>
      </c>
      <c r="E114" s="128" t="s">
        <v>375</v>
      </c>
      <c r="F114" s="145"/>
      <c r="G114" s="130" t="str">
        <f t="shared" ref="G114:H114" si="1">IF(iOC_Purpose="Benchmark","n/a","")</f>
        <v/>
      </c>
      <c r="H114" s="130" t="str">
        <f t="shared" si="1"/>
        <v/>
      </c>
      <c r="I114" s="124"/>
      <c r="J114" s="124"/>
    </row>
    <row r="115" spans="1:10" s="154" customFormat="1" x14ac:dyDescent="0.25">
      <c r="A115" s="119" t="s">
        <v>376</v>
      </c>
      <c r="B115" s="120"/>
      <c r="C115" s="121">
        <v>4</v>
      </c>
      <c r="D115" s="151" t="s">
        <v>377</v>
      </c>
      <c r="E115" s="151" t="s">
        <v>630</v>
      </c>
      <c r="F115" s="152" t="s">
        <v>990</v>
      </c>
      <c r="G115" s="155" t="str">
        <f t="shared" ref="G115:H115" si="2">IF(iOC_Purpose="Benchmark","n/a","enthalten")</f>
        <v>enthalten</v>
      </c>
      <c r="H115" s="155" t="str">
        <f t="shared" si="2"/>
        <v>enthalten</v>
      </c>
      <c r="I115" s="124"/>
      <c r="J115" s="124"/>
    </row>
    <row r="116" spans="1:10" s="154" customFormat="1" x14ac:dyDescent="0.25">
      <c r="A116" s="119" t="s">
        <v>350</v>
      </c>
      <c r="B116" s="120"/>
      <c r="C116" s="121">
        <v>3</v>
      </c>
      <c r="D116" s="128" t="s">
        <v>351</v>
      </c>
      <c r="E116" s="128" t="s">
        <v>356</v>
      </c>
      <c r="F116" s="145"/>
      <c r="G116" s="130"/>
      <c r="H116" s="130"/>
      <c r="I116" s="124"/>
      <c r="J116" s="124"/>
    </row>
    <row r="117" spans="1:10" s="150" customFormat="1" ht="27.6" x14ac:dyDescent="0.25">
      <c r="A117" s="119" t="s">
        <v>340</v>
      </c>
      <c r="B117" s="120"/>
      <c r="C117" s="121">
        <v>3</v>
      </c>
      <c r="D117" s="128" t="s">
        <v>341</v>
      </c>
      <c r="E117" s="132" t="s">
        <v>357</v>
      </c>
      <c r="F117" s="133"/>
      <c r="G117" s="134"/>
      <c r="H117" s="134"/>
      <c r="I117" s="124"/>
      <c r="J117" s="124"/>
    </row>
    <row r="118" spans="1:10" s="135" customFormat="1" x14ac:dyDescent="0.25">
      <c r="A118" s="119"/>
      <c r="B118" s="120"/>
      <c r="C118" s="121">
        <v>5</v>
      </c>
      <c r="D118" s="127" t="s">
        <v>265</v>
      </c>
      <c r="E118" s="156" t="s">
        <v>358</v>
      </c>
      <c r="F118" s="157"/>
      <c r="G118" s="158" t="s">
        <v>49</v>
      </c>
      <c r="H118" s="158" t="s">
        <v>49</v>
      </c>
      <c r="I118" s="124"/>
      <c r="J118" s="124"/>
    </row>
    <row r="119" spans="1:10" s="150" customFormat="1" x14ac:dyDescent="0.25">
      <c r="A119" s="119" t="s">
        <v>340</v>
      </c>
      <c r="B119" s="120"/>
      <c r="C119" s="121">
        <v>3</v>
      </c>
      <c r="D119" s="128" t="s">
        <v>341</v>
      </c>
      <c r="E119" s="132" t="s">
        <v>359</v>
      </c>
      <c r="F119" s="133"/>
      <c r="G119" s="134"/>
      <c r="H119" s="134"/>
      <c r="I119" s="124"/>
      <c r="J119" s="124"/>
    </row>
    <row r="120" spans="1:10" s="135" customFormat="1" x14ac:dyDescent="0.25">
      <c r="A120" s="119"/>
      <c r="B120" s="120"/>
      <c r="C120" s="121">
        <v>5</v>
      </c>
      <c r="D120" s="127" t="s">
        <v>265</v>
      </c>
      <c r="E120" s="156" t="s">
        <v>360</v>
      </c>
      <c r="F120" s="157"/>
      <c r="G120" s="159" t="s">
        <v>48</v>
      </c>
      <c r="H120" s="159" t="s">
        <v>48</v>
      </c>
      <c r="I120" s="124"/>
      <c r="J120" s="124"/>
    </row>
    <row r="121" spans="1:10" s="135" customFormat="1" x14ac:dyDescent="0.25">
      <c r="A121" s="119"/>
      <c r="B121" s="120"/>
      <c r="C121" s="121">
        <v>5</v>
      </c>
      <c r="D121" s="127" t="s">
        <v>265</v>
      </c>
      <c r="E121" s="156" t="s">
        <v>361</v>
      </c>
      <c r="F121" s="157"/>
      <c r="G121" s="159" t="s">
        <v>46</v>
      </c>
      <c r="H121" s="159" t="s">
        <v>46</v>
      </c>
      <c r="I121" s="124"/>
      <c r="J121" s="124"/>
    </row>
    <row r="122" spans="1:10" s="150" customFormat="1" x14ac:dyDescent="0.25">
      <c r="A122" s="119" t="s">
        <v>340</v>
      </c>
      <c r="B122" s="120"/>
      <c r="C122" s="121">
        <v>3</v>
      </c>
      <c r="D122" s="128" t="s">
        <v>341</v>
      </c>
      <c r="E122" s="132" t="s">
        <v>362</v>
      </c>
      <c r="F122" s="147"/>
      <c r="G122" s="134"/>
      <c r="H122" s="134"/>
      <c r="I122" s="124"/>
      <c r="J122" s="124"/>
    </row>
    <row r="123" spans="1:10" s="135" customFormat="1" x14ac:dyDescent="0.25">
      <c r="A123" s="119"/>
      <c r="B123" s="120"/>
      <c r="C123" s="121">
        <v>5</v>
      </c>
      <c r="D123" s="127" t="s">
        <v>265</v>
      </c>
      <c r="E123" s="156" t="s">
        <v>48</v>
      </c>
      <c r="F123" s="157"/>
      <c r="G123" s="159" t="s">
        <v>48</v>
      </c>
      <c r="H123" s="159" t="s">
        <v>48</v>
      </c>
      <c r="I123" s="124"/>
      <c r="J123" s="124"/>
    </row>
    <row r="124" spans="1:10" s="135" customFormat="1" x14ac:dyDescent="0.25">
      <c r="A124" s="119"/>
      <c r="B124" s="120"/>
      <c r="C124" s="121">
        <v>5</v>
      </c>
      <c r="D124" s="127" t="s">
        <v>265</v>
      </c>
      <c r="E124" s="156" t="s">
        <v>361</v>
      </c>
      <c r="F124" s="157"/>
      <c r="G124" s="159" t="s">
        <v>46</v>
      </c>
      <c r="H124" s="159" t="s">
        <v>46</v>
      </c>
      <c r="I124" s="124"/>
      <c r="J124" s="124"/>
    </row>
    <row r="125" spans="1:10" s="150" customFormat="1" x14ac:dyDescent="0.25">
      <c r="A125" s="119" t="s">
        <v>397</v>
      </c>
      <c r="B125" s="120"/>
      <c r="C125" s="121">
        <v>1</v>
      </c>
      <c r="D125" s="122" t="s">
        <v>398</v>
      </c>
      <c r="E125" s="122" t="s">
        <v>9</v>
      </c>
      <c r="F125" s="122"/>
      <c r="G125" s="123"/>
      <c r="H125" s="123"/>
      <c r="I125" s="124"/>
      <c r="J125" s="124"/>
    </row>
    <row r="126" spans="1:10" s="124" customFormat="1" x14ac:dyDescent="0.25">
      <c r="A126" s="119" t="s">
        <v>399</v>
      </c>
      <c r="B126" s="120"/>
      <c r="C126" s="121">
        <v>2</v>
      </c>
      <c r="D126" s="125" t="s">
        <v>400</v>
      </c>
      <c r="E126" s="125" t="s">
        <v>401</v>
      </c>
      <c r="F126" s="125"/>
      <c r="G126" s="126"/>
      <c r="H126" s="126"/>
    </row>
    <row r="127" spans="1:10" s="161" customFormat="1" x14ac:dyDescent="0.25">
      <c r="A127" s="119" t="s">
        <v>402</v>
      </c>
      <c r="B127" s="120"/>
      <c r="C127" s="121">
        <v>3</v>
      </c>
      <c r="D127" s="128" t="s">
        <v>403</v>
      </c>
      <c r="E127" s="128" t="s">
        <v>404</v>
      </c>
      <c r="F127" s="145"/>
      <c r="G127" s="130" t="str">
        <f t="shared" ref="G127:H127" si="3">IF(iOC_Purpose="Benchmark","n/a","")</f>
        <v/>
      </c>
      <c r="H127" s="130" t="str">
        <f t="shared" si="3"/>
        <v/>
      </c>
      <c r="I127" s="124"/>
      <c r="J127" s="124"/>
    </row>
    <row r="128" spans="1:10" s="124" customFormat="1" x14ac:dyDescent="0.25">
      <c r="A128" s="119" t="s">
        <v>405</v>
      </c>
      <c r="B128" s="120"/>
      <c r="C128" s="121">
        <v>4</v>
      </c>
      <c r="D128" s="146" t="s">
        <v>406</v>
      </c>
      <c r="E128" s="146" t="s">
        <v>406</v>
      </c>
      <c r="F128" s="147"/>
      <c r="G128" s="148" t="s">
        <v>407</v>
      </c>
      <c r="H128" s="148" t="s">
        <v>408</v>
      </c>
    </row>
    <row r="129" spans="1:8" s="161" customFormat="1" x14ac:dyDescent="0.25">
      <c r="A129" s="119" t="s">
        <v>409</v>
      </c>
      <c r="B129" s="120"/>
      <c r="C129" s="121">
        <v>4</v>
      </c>
      <c r="D129" s="146" t="s">
        <v>410</v>
      </c>
      <c r="E129" s="146" t="s">
        <v>410</v>
      </c>
      <c r="F129" s="147"/>
      <c r="G129" s="148" t="s">
        <v>411</v>
      </c>
      <c r="H129" s="148" t="s">
        <v>411</v>
      </c>
    </row>
    <row r="130" spans="1:8" s="161" customFormat="1" x14ac:dyDescent="0.25">
      <c r="A130" s="119" t="s">
        <v>412</v>
      </c>
      <c r="B130" s="120"/>
      <c r="C130" s="121">
        <v>4</v>
      </c>
      <c r="D130" s="146" t="s">
        <v>413</v>
      </c>
      <c r="E130" s="146" t="s">
        <v>413</v>
      </c>
      <c r="F130" s="147"/>
      <c r="G130" s="148" t="s">
        <v>414</v>
      </c>
      <c r="H130" s="148" t="s">
        <v>414</v>
      </c>
    </row>
    <row r="131" spans="1:8" s="161" customFormat="1" ht="27.6" x14ac:dyDescent="0.25">
      <c r="A131" s="119"/>
      <c r="B131" s="120"/>
      <c r="C131" s="121">
        <v>4</v>
      </c>
      <c r="D131" s="146" t="s">
        <v>415</v>
      </c>
      <c r="E131" s="146" t="s">
        <v>415</v>
      </c>
      <c r="F131" s="147"/>
      <c r="G131" s="148" t="s">
        <v>1558</v>
      </c>
      <c r="H131" s="148" t="s">
        <v>1558</v>
      </c>
    </row>
    <row r="132" spans="1:8" s="161" customFormat="1" ht="27.6" x14ac:dyDescent="0.25">
      <c r="A132" s="119" t="s">
        <v>418</v>
      </c>
      <c r="B132" s="120"/>
      <c r="C132" s="121">
        <v>4</v>
      </c>
      <c r="D132" s="146" t="s">
        <v>419</v>
      </c>
      <c r="E132" s="146" t="s">
        <v>419</v>
      </c>
      <c r="F132" s="147"/>
      <c r="G132" s="148" t="s">
        <v>1558</v>
      </c>
      <c r="H132" s="148" t="s">
        <v>1558</v>
      </c>
    </row>
    <row r="133" spans="1:8" s="124" customFormat="1" x14ac:dyDescent="0.25">
      <c r="A133" s="119" t="s">
        <v>478</v>
      </c>
      <c r="B133" s="120"/>
      <c r="C133" s="121">
        <v>2</v>
      </c>
      <c r="D133" s="125" t="s">
        <v>479</v>
      </c>
      <c r="E133" s="125" t="s">
        <v>480</v>
      </c>
      <c r="F133" s="125"/>
      <c r="G133" s="163"/>
      <c r="H133" s="163"/>
    </row>
    <row r="134" spans="1:8" s="150" customFormat="1" ht="27.6" x14ac:dyDescent="0.25">
      <c r="A134" s="119" t="s">
        <v>56</v>
      </c>
      <c r="B134" s="120"/>
      <c r="C134" s="121">
        <v>3</v>
      </c>
      <c r="D134" s="164" t="s">
        <v>481</v>
      </c>
      <c r="E134" s="164" t="s">
        <v>482</v>
      </c>
      <c r="F134" s="259" t="s">
        <v>1559</v>
      </c>
      <c r="G134" s="166" t="s">
        <v>35</v>
      </c>
      <c r="H134" s="166" t="s">
        <v>35</v>
      </c>
    </row>
    <row r="135" spans="1:8" s="150" customFormat="1" ht="27.6" x14ac:dyDescent="0.25">
      <c r="A135" s="119" t="s">
        <v>56</v>
      </c>
      <c r="B135" s="120"/>
      <c r="C135" s="121">
        <v>3</v>
      </c>
      <c r="D135" s="164" t="s">
        <v>481</v>
      </c>
      <c r="E135" s="164" t="s">
        <v>484</v>
      </c>
      <c r="F135" s="259" t="s">
        <v>1560</v>
      </c>
      <c r="G135" s="166" t="s">
        <v>35</v>
      </c>
      <c r="H135" s="166" t="s">
        <v>35</v>
      </c>
    </row>
    <row r="136" spans="1:8" s="167" customFormat="1" ht="27.6" x14ac:dyDescent="0.3">
      <c r="A136" s="119" t="s">
        <v>58</v>
      </c>
      <c r="B136" s="120"/>
      <c r="C136" s="121">
        <v>3</v>
      </c>
      <c r="D136" s="164" t="s">
        <v>485</v>
      </c>
      <c r="E136" s="164" t="s">
        <v>486</v>
      </c>
      <c r="F136" s="259" t="s">
        <v>1560</v>
      </c>
      <c r="G136" s="166" t="s">
        <v>35</v>
      </c>
      <c r="H136" s="166" t="s">
        <v>35</v>
      </c>
    </row>
    <row r="137" spans="1:8" s="169" customFormat="1" ht="27.6" x14ac:dyDescent="0.3">
      <c r="A137" s="119" t="s">
        <v>487</v>
      </c>
      <c r="B137" s="120"/>
      <c r="C137" s="121">
        <v>3</v>
      </c>
      <c r="D137" s="164" t="str">
        <f>IF(iOC_Purpose="Benchmark","Price ID","Billing ID")</f>
        <v>Billing ID</v>
      </c>
      <c r="E137" s="164" t="s">
        <v>991</v>
      </c>
      <c r="F137" s="259" t="s">
        <v>1560</v>
      </c>
      <c r="G137" s="168" t="s">
        <v>35</v>
      </c>
      <c r="H137" s="168" t="s">
        <v>35</v>
      </c>
    </row>
    <row r="138" spans="1:8" s="169" customFormat="1" ht="27.6" x14ac:dyDescent="0.3">
      <c r="A138" s="119" t="s">
        <v>487</v>
      </c>
      <c r="B138" s="120"/>
      <c r="C138" s="121">
        <v>3</v>
      </c>
      <c r="D138" s="164" t="str">
        <f>IF(iOC_Purpose="Benchmark","Price ID","Billing ID")</f>
        <v>Billing ID</v>
      </c>
      <c r="E138" s="164" t="s">
        <v>490</v>
      </c>
      <c r="F138" s="259" t="s">
        <v>1560</v>
      </c>
      <c r="G138" s="168" t="s">
        <v>35</v>
      </c>
      <c r="H138" s="168" t="s">
        <v>35</v>
      </c>
    </row>
  </sheetData>
  <sheetProtection algorithmName="SHA-512" hashValue="GYK/PtVAaOHMLLoc/uf/zwPCPyBDXRNWnSUuq+MXup7da3KIxBoJt5iXri/dTvZYBzk9PpOKelwWoWCLYbR70Q==" saltValue="SKTZTdy+nCtIqDd9o6/frg==" spinCount="100000" sheet="1" objects="1" scenarios="1"/>
  <dataConsolidate/>
  <phoneticPr fontId="18" type="noConversion"/>
  <conditionalFormatting sqref="A10:A115 A125:A138">
    <cfRule type="expression" dxfId="9" priority="4025">
      <formula>OR(COUNTIF(INDIRECT("$A9:$A"&amp;8+COUNTA($A$10:$A$138)),A10)&gt;1,$A10="")</formula>
    </cfRule>
  </conditionalFormatting>
  <conditionalFormatting sqref="A116:A124">
    <cfRule type="expression" dxfId="8" priority="1">
      <formula>OR(COUNTIF(INDIRECT("$A9:$A"&amp;8+COUNTA($A$10:$A$113)),A116)&gt;1,$A116="")</formula>
    </cfRule>
  </conditionalFormatting>
  <dataValidations disablePrompts="1" count="3">
    <dataValidation type="list" allowBlank="1" showInputMessage="1" showErrorMessage="1" sqref="G111:H111 G125:H127 G25:H26 G67:H68 G74:H75 G80:H81 G10:H11 G78:H78 G113:H114 G37:H37 G133:H133 G119:J119 G116:J117">
      <formula1>"n/a"</formula1>
    </dataValidation>
    <dataValidation type="list" allowBlank="1" showInputMessage="1" showErrorMessage="1" sqref="G112:H112 G75:H79 G68:H73 G82:H110 G26:H66 G12:H24 G114:H115">
      <formula1>iOC_Select</formula1>
    </dataValidation>
    <dataValidation type="list" allowBlank="1" showInputMessage="1" showErrorMessage="1" sqref="G118:J118">
      <formula1>iOC_Select_Language_Level</formula1>
    </dataValidation>
  </dataValidations>
  <hyperlinks>
    <hyperlink ref="E1" location="'Services'!A1" display="Back to Service Portfolio"/>
  </hyperlinks>
  <pageMargins left="0.15748031496062992" right="0.23622047244094491" top="0.59055118110236227" bottom="0.39370078740157483" header="0.19685039370078741" footer="0.19685039370078741"/>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rowBreaks count="3" manualBreakCount="3">
    <brk id="24" min="2" max="7" man="1"/>
    <brk id="54" min="2" max="7" man="1"/>
    <brk id="124" min="2" max="7"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outlinePr summaryBelow="0" summaryRight="0"/>
  </sheetPr>
  <dimension ref="A1:J508"/>
  <sheetViews>
    <sheetView showGridLines="0" zoomScale="80" zoomScaleNormal="80" zoomScaleSheetLayoutView="80" workbookViewId="0">
      <selection activeCell="E7" sqref="E7"/>
    </sheetView>
  </sheetViews>
  <sheetFormatPr baseColWidth="10" defaultColWidth="10.44140625" defaultRowHeight="13.8" x14ac:dyDescent="0.25"/>
  <cols>
    <col min="1" max="1" width="0.109375" style="86" customWidth="1"/>
    <col min="2" max="2" width="3.6640625" style="87" customWidth="1"/>
    <col min="3" max="3" width="3.44140625" style="88" customWidth="1"/>
    <col min="4" max="4" width="68.33203125" style="87" hidden="1" customWidth="1"/>
    <col min="5" max="5" width="62" style="87" customWidth="1"/>
    <col min="6" max="6" width="66.109375" style="87" customWidth="1"/>
    <col min="7" max="9" width="24" style="88" customWidth="1"/>
    <col min="10" max="16384" width="10.44140625" style="87"/>
  </cols>
  <sheetData>
    <row r="1" spans="1:9" s="95" customFormat="1" x14ac:dyDescent="0.3">
      <c r="A1" s="89" t="s">
        <v>217</v>
      </c>
      <c r="B1" s="90"/>
      <c r="C1" s="90"/>
      <c r="D1" s="91"/>
      <c r="E1" s="92" t="s">
        <v>218</v>
      </c>
      <c r="F1" s="93"/>
      <c r="G1" s="94"/>
      <c r="H1" s="94"/>
      <c r="I1" s="94"/>
    </row>
    <row r="2" spans="1:9" s="95" customFormat="1" x14ac:dyDescent="0.25">
      <c r="A2" s="96"/>
      <c r="B2" s="90"/>
      <c r="C2" s="97"/>
      <c r="D2" s="98" t="s">
        <v>219</v>
      </c>
      <c r="E2" s="98" t="s">
        <v>219</v>
      </c>
      <c r="F2" s="99" t="s">
        <v>25</v>
      </c>
      <c r="G2" s="94"/>
      <c r="H2" s="94"/>
      <c r="I2" s="94"/>
    </row>
    <row r="3" spans="1:9" s="95" customFormat="1" x14ac:dyDescent="0.25">
      <c r="A3" s="96"/>
      <c r="B3" s="90"/>
      <c r="C3" s="97"/>
      <c r="D3" s="98" t="s">
        <v>220</v>
      </c>
      <c r="E3" s="98" t="s">
        <v>221</v>
      </c>
      <c r="F3" s="99" t="s">
        <v>73</v>
      </c>
      <c r="G3" s="94"/>
      <c r="H3" s="94"/>
      <c r="I3" s="94"/>
    </row>
    <row r="4" spans="1:9" s="95" customFormat="1" x14ac:dyDescent="0.25">
      <c r="A4" s="96"/>
      <c r="B4" s="90"/>
      <c r="C4" s="97"/>
      <c r="D4" s="98" t="s">
        <v>222</v>
      </c>
      <c r="E4" s="98" t="s">
        <v>223</v>
      </c>
      <c r="F4" s="99" t="s">
        <v>937</v>
      </c>
      <c r="G4" s="94"/>
      <c r="H4" s="94"/>
      <c r="I4" s="94"/>
    </row>
    <row r="5" spans="1:9" s="103" customFormat="1" x14ac:dyDescent="0.3">
      <c r="A5" s="96"/>
      <c r="B5" s="100"/>
      <c r="C5" s="101"/>
      <c r="D5" s="102"/>
      <c r="E5" s="102"/>
      <c r="F5" s="102"/>
      <c r="G5" s="94"/>
      <c r="H5" s="94"/>
      <c r="I5" s="94"/>
    </row>
    <row r="6" spans="1:9" s="95" customFormat="1" x14ac:dyDescent="0.25">
      <c r="A6" s="104"/>
      <c r="B6" s="90"/>
      <c r="C6" s="109"/>
      <c r="D6" s="98" t="s">
        <v>228</v>
      </c>
      <c r="E6" s="106" t="s">
        <v>225</v>
      </c>
      <c r="F6" s="107"/>
      <c r="G6" s="108" t="s">
        <v>992</v>
      </c>
      <c r="H6" s="108" t="s">
        <v>226</v>
      </c>
      <c r="I6" s="108" t="s">
        <v>227</v>
      </c>
    </row>
    <row r="7" spans="1:9" s="95" customFormat="1" ht="55.2" x14ac:dyDescent="0.25">
      <c r="A7" s="104"/>
      <c r="B7" s="90"/>
      <c r="C7" s="109"/>
      <c r="D7" s="98" t="s">
        <v>228</v>
      </c>
      <c r="E7" s="106" t="s">
        <v>229</v>
      </c>
      <c r="F7" s="107"/>
      <c r="G7" s="111" t="s">
        <v>993</v>
      </c>
      <c r="H7" s="111" t="s">
        <v>994</v>
      </c>
      <c r="I7" s="108" t="s">
        <v>995</v>
      </c>
    </row>
    <row r="8" spans="1:9" s="95" customFormat="1" ht="55.2" x14ac:dyDescent="0.25">
      <c r="A8" s="96"/>
      <c r="B8" s="90"/>
      <c r="C8" s="109"/>
      <c r="D8" s="98" t="s">
        <v>232</v>
      </c>
      <c r="E8" s="98" t="s">
        <v>233</v>
      </c>
      <c r="F8" s="107" t="s">
        <v>1561</v>
      </c>
      <c r="G8" s="111" t="s">
        <v>996</v>
      </c>
      <c r="H8" s="111" t="s">
        <v>997</v>
      </c>
      <c r="I8" s="111" t="s">
        <v>997</v>
      </c>
    </row>
    <row r="9" spans="1:9" s="118" customFormat="1" ht="21.9" customHeight="1" x14ac:dyDescent="0.25">
      <c r="A9" s="112" t="s">
        <v>235</v>
      </c>
      <c r="B9" s="113"/>
      <c r="C9" s="114" t="s">
        <v>237</v>
      </c>
      <c r="D9" s="115" t="s">
        <v>238</v>
      </c>
      <c r="E9" s="115" t="s">
        <v>238</v>
      </c>
      <c r="F9" s="116" t="str">
        <f>IF(iOC_LANG_DE,"Anmerkung","Comment")</f>
        <v>Anmerkung</v>
      </c>
      <c r="G9" s="117" t="str">
        <f>IF(iOC_LANG_DE,"Variante ","Variant ")&amp;COLUMN()-COLUMN($F9)</f>
        <v>Variante 1</v>
      </c>
      <c r="H9" s="117" t="str">
        <f>IF(iOC_LANG_DE,"Variante ","Variant ")&amp;COLUMN()-COLUMN($F9)</f>
        <v>Variante 2</v>
      </c>
      <c r="I9" s="117" t="str">
        <f>IF(iOC_LANG_DE,"Variante ","Variant ")&amp;COLUMN()-COLUMN($F9)</f>
        <v>Variante 3</v>
      </c>
    </row>
    <row r="10" spans="1:9" s="124" customFormat="1" x14ac:dyDescent="0.25">
      <c r="A10" s="119" t="s">
        <v>239</v>
      </c>
      <c r="B10" s="120"/>
      <c r="C10" s="121">
        <v>1</v>
      </c>
      <c r="D10" s="122" t="s">
        <v>240</v>
      </c>
      <c r="E10" s="122" t="s">
        <v>14</v>
      </c>
      <c r="F10" s="122"/>
      <c r="G10" s="123"/>
      <c r="H10" s="123"/>
      <c r="I10" s="123"/>
    </row>
    <row r="11" spans="1:9" s="124" customFormat="1" x14ac:dyDescent="0.25">
      <c r="A11" s="119" t="s">
        <v>241</v>
      </c>
      <c r="B11" s="120"/>
      <c r="C11" s="121">
        <v>2</v>
      </c>
      <c r="D11" s="125" t="s">
        <v>242</v>
      </c>
      <c r="E11" s="125" t="s">
        <v>243</v>
      </c>
      <c r="F11" s="125"/>
      <c r="G11" s="306"/>
      <c r="H11" s="306"/>
      <c r="I11" s="306"/>
    </row>
    <row r="12" spans="1:9" s="124" customFormat="1" x14ac:dyDescent="0.25">
      <c r="A12" s="119"/>
      <c r="B12" s="120"/>
      <c r="C12" s="121">
        <v>3</v>
      </c>
      <c r="D12" s="128"/>
      <c r="E12" s="307" t="s">
        <v>25</v>
      </c>
      <c r="F12" s="131"/>
      <c r="G12" s="308"/>
      <c r="H12" s="308"/>
      <c r="I12" s="308"/>
    </row>
    <row r="13" spans="1:9" s="260" customFormat="1" x14ac:dyDescent="0.25">
      <c r="A13" s="299"/>
      <c r="B13" s="301" t="s">
        <v>53</v>
      </c>
      <c r="C13" s="300">
        <v>3</v>
      </c>
      <c r="D13" s="307"/>
      <c r="E13" s="309" t="s">
        <v>998</v>
      </c>
      <c r="F13" s="145"/>
      <c r="G13" s="308"/>
      <c r="H13" s="308"/>
      <c r="I13" s="308"/>
    </row>
    <row r="14" spans="1:9" s="302" customFormat="1" x14ac:dyDescent="0.3">
      <c r="A14" s="289"/>
      <c r="B14" s="294"/>
      <c r="C14" s="300">
        <v>4</v>
      </c>
      <c r="D14" s="132"/>
      <c r="E14" s="310" t="s">
        <v>999</v>
      </c>
      <c r="F14" s="311"/>
      <c r="G14" s="312"/>
      <c r="H14" s="312"/>
      <c r="I14" s="312"/>
    </row>
    <row r="15" spans="1:9" s="302" customFormat="1" ht="27.6" x14ac:dyDescent="0.3">
      <c r="A15" s="289"/>
      <c r="B15" s="294"/>
      <c r="C15" s="300"/>
      <c r="D15" s="313"/>
      <c r="E15" s="146" t="s">
        <v>1000</v>
      </c>
      <c r="F15" s="147" t="s">
        <v>1001</v>
      </c>
      <c r="G15" s="314" t="s">
        <v>37</v>
      </c>
      <c r="H15" s="314" t="s">
        <v>37</v>
      </c>
      <c r="I15" s="314" t="s">
        <v>37</v>
      </c>
    </row>
    <row r="16" spans="1:9" s="302" customFormat="1" ht="27.6" x14ac:dyDescent="0.3">
      <c r="A16" s="289"/>
      <c r="B16" s="294"/>
      <c r="C16" s="300"/>
      <c r="D16" s="313"/>
      <c r="E16" s="146" t="s">
        <v>1002</v>
      </c>
      <c r="F16" s="147" t="s">
        <v>1001</v>
      </c>
      <c r="G16" s="314" t="s">
        <v>37</v>
      </c>
      <c r="H16" s="314" t="s">
        <v>37</v>
      </c>
      <c r="I16" s="314" t="s">
        <v>37</v>
      </c>
    </row>
    <row r="17" spans="1:9" s="302" customFormat="1" ht="41.4" x14ac:dyDescent="0.3">
      <c r="A17" s="289"/>
      <c r="B17" s="294"/>
      <c r="C17" s="300"/>
      <c r="D17" s="313"/>
      <c r="E17" s="146" t="s">
        <v>1003</v>
      </c>
      <c r="F17" s="147" t="s">
        <v>1004</v>
      </c>
      <c r="G17" s="314" t="s">
        <v>37</v>
      </c>
      <c r="H17" s="314" t="s">
        <v>37</v>
      </c>
      <c r="I17" s="314" t="s">
        <v>37</v>
      </c>
    </row>
    <row r="18" spans="1:9" s="302" customFormat="1" ht="41.4" x14ac:dyDescent="0.3">
      <c r="A18" s="289"/>
      <c r="B18" s="294"/>
      <c r="C18" s="300"/>
      <c r="D18" s="313"/>
      <c r="E18" s="146" t="s">
        <v>1005</v>
      </c>
      <c r="F18" s="147" t="s">
        <v>1004</v>
      </c>
      <c r="G18" s="314" t="s">
        <v>37</v>
      </c>
      <c r="H18" s="314" t="s">
        <v>37</v>
      </c>
      <c r="I18" s="314" t="s">
        <v>37</v>
      </c>
    </row>
    <row r="19" spans="1:9" s="302" customFormat="1" x14ac:dyDescent="0.3">
      <c r="A19" s="289"/>
      <c r="B19" s="294"/>
      <c r="C19" s="300"/>
      <c r="D19" s="313"/>
      <c r="E19" s="146" t="s">
        <v>1006</v>
      </c>
      <c r="F19" s="147" t="s">
        <v>1007</v>
      </c>
      <c r="G19" s="314" t="s">
        <v>37</v>
      </c>
      <c r="H19" s="314" t="s">
        <v>37</v>
      </c>
      <c r="I19" s="314" t="s">
        <v>37</v>
      </c>
    </row>
    <row r="20" spans="1:9" s="302" customFormat="1" x14ac:dyDescent="0.3">
      <c r="A20" s="289"/>
      <c r="B20" s="294"/>
      <c r="C20" s="300"/>
      <c r="D20" s="313"/>
      <c r="E20" s="146" t="s">
        <v>1008</v>
      </c>
      <c r="F20" s="147" t="s">
        <v>1001</v>
      </c>
      <c r="G20" s="314" t="s">
        <v>37</v>
      </c>
      <c r="H20" s="314" t="s">
        <v>37</v>
      </c>
      <c r="I20" s="314" t="s">
        <v>37</v>
      </c>
    </row>
    <row r="21" spans="1:9" s="302" customFormat="1" ht="27.6" x14ac:dyDescent="0.3">
      <c r="A21" s="289"/>
      <c r="B21" s="294"/>
      <c r="C21" s="300"/>
      <c r="D21" s="313"/>
      <c r="E21" s="146" t="s">
        <v>1009</v>
      </c>
      <c r="F21" s="147" t="s">
        <v>1001</v>
      </c>
      <c r="G21" s="314" t="s">
        <v>37</v>
      </c>
      <c r="H21" s="314" t="s">
        <v>37</v>
      </c>
      <c r="I21" s="314" t="s">
        <v>37</v>
      </c>
    </row>
    <row r="22" spans="1:9" s="302" customFormat="1" ht="41.4" x14ac:dyDescent="0.3">
      <c r="A22" s="289"/>
      <c r="B22" s="294"/>
      <c r="C22" s="300"/>
      <c r="D22" s="313"/>
      <c r="E22" s="146" t="s">
        <v>1010</v>
      </c>
      <c r="F22" s="147" t="s">
        <v>1007</v>
      </c>
      <c r="G22" s="314" t="s">
        <v>37</v>
      </c>
      <c r="H22" s="314" t="s">
        <v>37</v>
      </c>
      <c r="I22" s="314" t="s">
        <v>37</v>
      </c>
    </row>
    <row r="23" spans="1:9" s="302" customFormat="1" ht="27.6" x14ac:dyDescent="0.3">
      <c r="A23" s="289"/>
      <c r="B23" s="294"/>
      <c r="C23" s="300"/>
      <c r="D23" s="313"/>
      <c r="E23" s="146" t="s">
        <v>1011</v>
      </c>
      <c r="F23" s="147" t="s">
        <v>1007</v>
      </c>
      <c r="G23" s="314" t="s">
        <v>37</v>
      </c>
      <c r="H23" s="314" t="s">
        <v>37</v>
      </c>
      <c r="I23" s="314" t="s">
        <v>37</v>
      </c>
    </row>
    <row r="24" spans="1:9" s="302" customFormat="1" ht="27.6" x14ac:dyDescent="0.3">
      <c r="A24" s="289"/>
      <c r="B24" s="294"/>
      <c r="C24" s="300"/>
      <c r="D24" s="313"/>
      <c r="E24" s="146" t="s">
        <v>1012</v>
      </c>
      <c r="F24" s="147" t="s">
        <v>1007</v>
      </c>
      <c r="G24" s="314" t="s">
        <v>37</v>
      </c>
      <c r="H24" s="314" t="s">
        <v>37</v>
      </c>
      <c r="I24" s="314" t="s">
        <v>37</v>
      </c>
    </row>
    <row r="25" spans="1:9" s="302" customFormat="1" x14ac:dyDescent="0.3">
      <c r="A25" s="289"/>
      <c r="B25" s="294"/>
      <c r="C25" s="300"/>
      <c r="D25" s="313"/>
      <c r="E25" s="146" t="s">
        <v>1013</v>
      </c>
      <c r="F25" s="147" t="s">
        <v>1007</v>
      </c>
      <c r="G25" s="314" t="s">
        <v>37</v>
      </c>
      <c r="H25" s="314" t="s">
        <v>37</v>
      </c>
      <c r="I25" s="314" t="s">
        <v>37</v>
      </c>
    </row>
    <row r="26" spans="1:9" s="302" customFormat="1" ht="41.4" x14ac:dyDescent="0.3">
      <c r="A26" s="289"/>
      <c r="B26" s="294"/>
      <c r="C26" s="300"/>
      <c r="D26" s="313"/>
      <c r="E26" s="146" t="s">
        <v>1014</v>
      </c>
      <c r="F26" s="147" t="s">
        <v>1001</v>
      </c>
      <c r="G26" s="314" t="s">
        <v>37</v>
      </c>
      <c r="H26" s="314" t="s">
        <v>37</v>
      </c>
      <c r="I26" s="314" t="s">
        <v>37</v>
      </c>
    </row>
    <row r="27" spans="1:9" s="302" customFormat="1" ht="41.4" x14ac:dyDescent="0.3">
      <c r="A27" s="289"/>
      <c r="B27" s="294"/>
      <c r="C27" s="300"/>
      <c r="D27" s="313"/>
      <c r="E27" s="146" t="s">
        <v>1015</v>
      </c>
      <c r="F27" s="147" t="s">
        <v>1001</v>
      </c>
      <c r="G27" s="314" t="s">
        <v>37</v>
      </c>
      <c r="H27" s="314" t="s">
        <v>37</v>
      </c>
      <c r="I27" s="314" t="s">
        <v>37</v>
      </c>
    </row>
    <row r="28" spans="1:9" s="302" customFormat="1" ht="41.4" x14ac:dyDescent="0.3">
      <c r="A28" s="289"/>
      <c r="B28" s="294"/>
      <c r="C28" s="300"/>
      <c r="D28" s="313"/>
      <c r="E28" s="146" t="s">
        <v>1016</v>
      </c>
      <c r="F28" s="147" t="s">
        <v>1007</v>
      </c>
      <c r="G28" s="314" t="s">
        <v>37</v>
      </c>
      <c r="H28" s="314" t="s">
        <v>37</v>
      </c>
      <c r="I28" s="314" t="s">
        <v>37</v>
      </c>
    </row>
    <row r="29" spans="1:9" s="302" customFormat="1" x14ac:dyDescent="0.3">
      <c r="A29" s="289"/>
      <c r="B29" s="294"/>
      <c r="C29" s="300"/>
      <c r="D29" s="313"/>
      <c r="E29" s="146" t="s">
        <v>1017</v>
      </c>
      <c r="F29" s="147" t="s">
        <v>1007</v>
      </c>
      <c r="G29" s="314" t="s">
        <v>37</v>
      </c>
      <c r="H29" s="314" t="s">
        <v>37</v>
      </c>
      <c r="I29" s="314" t="s">
        <v>37</v>
      </c>
    </row>
    <row r="30" spans="1:9" s="302" customFormat="1" ht="27.6" x14ac:dyDescent="0.3">
      <c r="A30" s="289"/>
      <c r="B30" s="294"/>
      <c r="C30" s="300"/>
      <c r="D30" s="313"/>
      <c r="E30" s="146" t="s">
        <v>1018</v>
      </c>
      <c r="F30" s="147" t="s">
        <v>1007</v>
      </c>
      <c r="G30" s="314" t="s">
        <v>37</v>
      </c>
      <c r="H30" s="314" t="s">
        <v>37</v>
      </c>
      <c r="I30" s="314" t="s">
        <v>37</v>
      </c>
    </row>
    <row r="31" spans="1:9" s="302" customFormat="1" x14ac:dyDescent="0.3">
      <c r="A31" s="289"/>
      <c r="B31" s="294"/>
      <c r="C31" s="300"/>
      <c r="D31" s="313"/>
      <c r="E31" s="146" t="s">
        <v>1019</v>
      </c>
      <c r="F31" s="147" t="s">
        <v>1007</v>
      </c>
      <c r="G31" s="314" t="s">
        <v>39</v>
      </c>
      <c r="H31" s="314" t="s">
        <v>39</v>
      </c>
      <c r="I31" s="314" t="s">
        <v>39</v>
      </c>
    </row>
    <row r="32" spans="1:9" s="302" customFormat="1" x14ac:dyDescent="0.3">
      <c r="A32" s="289"/>
      <c r="B32" s="294"/>
      <c r="C32" s="300"/>
      <c r="D32" s="313"/>
      <c r="E32" s="146" t="s">
        <v>1020</v>
      </c>
      <c r="F32" s="147" t="s">
        <v>1007</v>
      </c>
      <c r="G32" s="314" t="s">
        <v>39</v>
      </c>
      <c r="H32" s="314" t="s">
        <v>39</v>
      </c>
      <c r="I32" s="314" t="s">
        <v>39</v>
      </c>
    </row>
    <row r="33" spans="1:9" s="302" customFormat="1" ht="41.4" x14ac:dyDescent="0.3">
      <c r="A33" s="289"/>
      <c r="B33" s="294"/>
      <c r="C33" s="300"/>
      <c r="D33" s="313"/>
      <c r="E33" s="146" t="s">
        <v>1021</v>
      </c>
      <c r="F33" s="147" t="s">
        <v>1007</v>
      </c>
      <c r="G33" s="314" t="s">
        <v>39</v>
      </c>
      <c r="H33" s="314" t="s">
        <v>39</v>
      </c>
      <c r="I33" s="314" t="s">
        <v>39</v>
      </c>
    </row>
    <row r="34" spans="1:9" s="302" customFormat="1" ht="27.6" x14ac:dyDescent="0.3">
      <c r="A34" s="289"/>
      <c r="B34" s="294"/>
      <c r="C34" s="300"/>
      <c r="D34" s="313"/>
      <c r="E34" s="146" t="s">
        <v>1022</v>
      </c>
      <c r="F34" s="147" t="s">
        <v>1001</v>
      </c>
      <c r="G34" s="314" t="s">
        <v>37</v>
      </c>
      <c r="H34" s="314" t="s">
        <v>37</v>
      </c>
      <c r="I34" s="314" t="s">
        <v>37</v>
      </c>
    </row>
    <row r="35" spans="1:9" s="302" customFormat="1" x14ac:dyDescent="0.3">
      <c r="A35" s="289"/>
      <c r="B35" s="294"/>
      <c r="C35" s="300"/>
      <c r="D35" s="313"/>
      <c r="E35" s="146" t="s">
        <v>1023</v>
      </c>
      <c r="F35" s="147" t="s">
        <v>1007</v>
      </c>
      <c r="G35" s="314" t="s">
        <v>37</v>
      </c>
      <c r="H35" s="314" t="s">
        <v>37</v>
      </c>
      <c r="I35" s="314" t="s">
        <v>37</v>
      </c>
    </row>
    <row r="36" spans="1:9" s="302" customFormat="1" x14ac:dyDescent="0.3">
      <c r="A36" s="289"/>
      <c r="B36" s="294"/>
      <c r="C36" s="300"/>
      <c r="D36" s="313"/>
      <c r="E36" s="146" t="s">
        <v>1024</v>
      </c>
      <c r="F36" s="147" t="s">
        <v>1007</v>
      </c>
      <c r="G36" s="314" t="s">
        <v>37</v>
      </c>
      <c r="H36" s="314" t="s">
        <v>37</v>
      </c>
      <c r="I36" s="314" t="s">
        <v>37</v>
      </c>
    </row>
    <row r="37" spans="1:9" s="302" customFormat="1" ht="27.6" x14ac:dyDescent="0.3">
      <c r="A37" s="289"/>
      <c r="B37" s="294"/>
      <c r="C37" s="300"/>
      <c r="D37" s="313"/>
      <c r="E37" s="146" t="s">
        <v>1025</v>
      </c>
      <c r="F37" s="147" t="s">
        <v>1007</v>
      </c>
      <c r="G37" s="314" t="s">
        <v>37</v>
      </c>
      <c r="H37" s="314" t="s">
        <v>37</v>
      </c>
      <c r="I37" s="314" t="s">
        <v>37</v>
      </c>
    </row>
    <row r="38" spans="1:9" s="302" customFormat="1" x14ac:dyDescent="0.3">
      <c r="A38" s="289"/>
      <c r="B38" s="294"/>
      <c r="C38" s="300"/>
      <c r="D38" s="313"/>
      <c r="E38" s="146" t="s">
        <v>1026</v>
      </c>
      <c r="F38" s="147" t="s">
        <v>1007</v>
      </c>
      <c r="G38" s="314" t="s">
        <v>37</v>
      </c>
      <c r="H38" s="314" t="s">
        <v>37</v>
      </c>
      <c r="I38" s="314" t="s">
        <v>37</v>
      </c>
    </row>
    <row r="39" spans="1:9" s="302" customFormat="1" ht="27.6" x14ac:dyDescent="0.3">
      <c r="A39" s="289"/>
      <c r="B39" s="294"/>
      <c r="C39" s="300"/>
      <c r="D39" s="313"/>
      <c r="E39" s="146" t="s">
        <v>1027</v>
      </c>
      <c r="F39" s="147" t="s">
        <v>1007</v>
      </c>
      <c r="G39" s="314" t="s">
        <v>37</v>
      </c>
      <c r="H39" s="314" t="s">
        <v>37</v>
      </c>
      <c r="I39" s="314" t="s">
        <v>37</v>
      </c>
    </row>
    <row r="40" spans="1:9" s="302" customFormat="1" ht="41.4" x14ac:dyDescent="0.3">
      <c r="A40" s="289"/>
      <c r="B40" s="294"/>
      <c r="C40" s="300"/>
      <c r="D40" s="313"/>
      <c r="E40" s="146" t="s">
        <v>1028</v>
      </c>
      <c r="F40" s="147" t="s">
        <v>1001</v>
      </c>
      <c r="G40" s="314" t="s">
        <v>37</v>
      </c>
      <c r="H40" s="314" t="s">
        <v>37</v>
      </c>
      <c r="I40" s="314" t="s">
        <v>37</v>
      </c>
    </row>
    <row r="41" spans="1:9" s="302" customFormat="1" ht="55.2" x14ac:dyDescent="0.3">
      <c r="A41" s="289"/>
      <c r="B41" s="294"/>
      <c r="C41" s="300"/>
      <c r="D41" s="313"/>
      <c r="E41" s="146" t="s">
        <v>1029</v>
      </c>
      <c r="F41" s="147" t="s">
        <v>1001</v>
      </c>
      <c r="G41" s="314" t="s">
        <v>37</v>
      </c>
      <c r="H41" s="314" t="s">
        <v>37</v>
      </c>
      <c r="I41" s="314" t="s">
        <v>37</v>
      </c>
    </row>
    <row r="42" spans="1:9" s="302" customFormat="1" ht="27.6" x14ac:dyDescent="0.3">
      <c r="A42" s="289"/>
      <c r="B42" s="294"/>
      <c r="C42" s="300"/>
      <c r="D42" s="313"/>
      <c r="E42" s="146" t="s">
        <v>1030</v>
      </c>
      <c r="F42" s="147" t="s">
        <v>1007</v>
      </c>
      <c r="G42" s="314" t="s">
        <v>37</v>
      </c>
      <c r="H42" s="314" t="s">
        <v>37</v>
      </c>
      <c r="I42" s="314" t="s">
        <v>37</v>
      </c>
    </row>
    <row r="43" spans="1:9" s="302" customFormat="1" ht="27.6" x14ac:dyDescent="0.3">
      <c r="A43" s="289"/>
      <c r="B43" s="294"/>
      <c r="C43" s="300"/>
      <c r="D43" s="313"/>
      <c r="E43" s="146" t="s">
        <v>1031</v>
      </c>
      <c r="F43" s="147" t="s">
        <v>1007</v>
      </c>
      <c r="G43" s="314" t="s">
        <v>37</v>
      </c>
      <c r="H43" s="314" t="s">
        <v>37</v>
      </c>
      <c r="I43" s="314" t="s">
        <v>37</v>
      </c>
    </row>
    <row r="44" spans="1:9" s="302" customFormat="1" ht="27.6" x14ac:dyDescent="0.3">
      <c r="A44" s="289"/>
      <c r="B44" s="294"/>
      <c r="C44" s="300"/>
      <c r="D44" s="313"/>
      <c r="E44" s="146" t="s">
        <v>1032</v>
      </c>
      <c r="F44" s="147" t="s">
        <v>1007</v>
      </c>
      <c r="G44" s="314" t="s">
        <v>37</v>
      </c>
      <c r="H44" s="314" t="s">
        <v>37</v>
      </c>
      <c r="I44" s="314" t="s">
        <v>37</v>
      </c>
    </row>
    <row r="45" spans="1:9" s="302" customFormat="1" ht="27.6" x14ac:dyDescent="0.3">
      <c r="A45" s="289"/>
      <c r="B45" s="294"/>
      <c r="C45" s="300"/>
      <c r="D45" s="313"/>
      <c r="E45" s="146" t="s">
        <v>1033</v>
      </c>
      <c r="F45" s="147" t="s">
        <v>1004</v>
      </c>
      <c r="G45" s="314" t="s">
        <v>37</v>
      </c>
      <c r="H45" s="314" t="s">
        <v>37</v>
      </c>
      <c r="I45" s="314" t="s">
        <v>37</v>
      </c>
    </row>
    <row r="46" spans="1:9" s="302" customFormat="1" ht="27.6" x14ac:dyDescent="0.3">
      <c r="A46" s="289"/>
      <c r="B46" s="294"/>
      <c r="C46" s="300"/>
      <c r="D46" s="313"/>
      <c r="E46" s="146" t="s">
        <v>1034</v>
      </c>
      <c r="F46" s="147" t="s">
        <v>1007</v>
      </c>
      <c r="G46" s="314" t="s">
        <v>37</v>
      </c>
      <c r="H46" s="314" t="s">
        <v>37</v>
      </c>
      <c r="I46" s="314" t="s">
        <v>37</v>
      </c>
    </row>
    <row r="47" spans="1:9" s="302" customFormat="1" ht="27.6" x14ac:dyDescent="0.3">
      <c r="A47" s="289"/>
      <c r="B47" s="294"/>
      <c r="C47" s="300"/>
      <c r="D47" s="313"/>
      <c r="E47" s="146" t="s">
        <v>1035</v>
      </c>
      <c r="F47" s="147" t="s">
        <v>1007</v>
      </c>
      <c r="G47" s="314" t="s">
        <v>37</v>
      </c>
      <c r="H47" s="314" t="s">
        <v>37</v>
      </c>
      <c r="I47" s="314" t="s">
        <v>37</v>
      </c>
    </row>
    <row r="48" spans="1:9" s="302" customFormat="1" x14ac:dyDescent="0.3">
      <c r="A48" s="289"/>
      <c r="B48" s="294"/>
      <c r="C48" s="300"/>
      <c r="D48" s="313"/>
      <c r="E48" s="146" t="s">
        <v>1036</v>
      </c>
      <c r="F48" s="147" t="s">
        <v>1004</v>
      </c>
      <c r="G48" s="314" t="s">
        <v>37</v>
      </c>
      <c r="H48" s="314" t="s">
        <v>37</v>
      </c>
      <c r="I48" s="314" t="s">
        <v>37</v>
      </c>
    </row>
    <row r="49" spans="1:9" s="302" customFormat="1" x14ac:dyDescent="0.3">
      <c r="A49" s="289"/>
      <c r="B49" s="294"/>
      <c r="C49" s="300"/>
      <c r="D49" s="313"/>
      <c r="E49" s="146" t="s">
        <v>1037</v>
      </c>
      <c r="F49" s="147" t="s">
        <v>1007</v>
      </c>
      <c r="G49" s="314" t="s">
        <v>37</v>
      </c>
      <c r="H49" s="314" t="s">
        <v>37</v>
      </c>
      <c r="I49" s="314" t="s">
        <v>37</v>
      </c>
    </row>
    <row r="50" spans="1:9" s="302" customFormat="1" ht="41.4" x14ac:dyDescent="0.3">
      <c r="A50" s="289"/>
      <c r="B50" s="294"/>
      <c r="C50" s="300"/>
      <c r="D50" s="313"/>
      <c r="E50" s="146" t="s">
        <v>1038</v>
      </c>
      <c r="F50" s="147" t="s">
        <v>1007</v>
      </c>
      <c r="G50" s="314" t="s">
        <v>37</v>
      </c>
      <c r="H50" s="314" t="s">
        <v>37</v>
      </c>
      <c r="I50" s="314" t="s">
        <v>37</v>
      </c>
    </row>
    <row r="51" spans="1:9" s="302" customFormat="1" ht="41.4" x14ac:dyDescent="0.3">
      <c r="A51" s="289"/>
      <c r="B51" s="294"/>
      <c r="C51" s="300"/>
      <c r="D51" s="313"/>
      <c r="E51" s="146" t="s">
        <v>1039</v>
      </c>
      <c r="F51" s="147" t="s">
        <v>1007</v>
      </c>
      <c r="G51" s="314" t="s">
        <v>37</v>
      </c>
      <c r="H51" s="314" t="s">
        <v>37</v>
      </c>
      <c r="I51" s="314" t="s">
        <v>37</v>
      </c>
    </row>
    <row r="52" spans="1:9" s="302" customFormat="1" ht="27.6" x14ac:dyDescent="0.3">
      <c r="A52" s="289"/>
      <c r="B52" s="294"/>
      <c r="C52" s="300"/>
      <c r="D52" s="313"/>
      <c r="E52" s="146" t="s">
        <v>1040</v>
      </c>
      <c r="F52" s="147" t="s">
        <v>1007</v>
      </c>
      <c r="G52" s="314" t="s">
        <v>37</v>
      </c>
      <c r="H52" s="314" t="s">
        <v>37</v>
      </c>
      <c r="I52" s="314" t="s">
        <v>37</v>
      </c>
    </row>
    <row r="53" spans="1:9" s="302" customFormat="1" ht="27.6" x14ac:dyDescent="0.3">
      <c r="A53" s="289"/>
      <c r="B53" s="294"/>
      <c r="C53" s="300"/>
      <c r="D53" s="313"/>
      <c r="E53" s="146" t="s">
        <v>1041</v>
      </c>
      <c r="F53" s="147" t="s">
        <v>1007</v>
      </c>
      <c r="G53" s="314" t="s">
        <v>37</v>
      </c>
      <c r="H53" s="314" t="s">
        <v>37</v>
      </c>
      <c r="I53" s="314" t="s">
        <v>37</v>
      </c>
    </row>
    <row r="54" spans="1:9" s="302" customFormat="1" ht="27.6" x14ac:dyDescent="0.3">
      <c r="A54" s="289"/>
      <c r="B54" s="294"/>
      <c r="C54" s="300"/>
      <c r="D54" s="313"/>
      <c r="E54" s="146" t="s">
        <v>1042</v>
      </c>
      <c r="F54" s="147" t="s">
        <v>1007</v>
      </c>
      <c r="G54" s="314" t="s">
        <v>37</v>
      </c>
      <c r="H54" s="314" t="s">
        <v>37</v>
      </c>
      <c r="I54" s="314" t="s">
        <v>37</v>
      </c>
    </row>
    <row r="55" spans="1:9" s="302" customFormat="1" x14ac:dyDescent="0.3">
      <c r="A55" s="289"/>
      <c r="B55" s="294"/>
      <c r="C55" s="300"/>
      <c r="D55" s="313"/>
      <c r="E55" s="146" t="s">
        <v>1043</v>
      </c>
      <c r="F55" s="147" t="s">
        <v>1007</v>
      </c>
      <c r="G55" s="314" t="s">
        <v>37</v>
      </c>
      <c r="H55" s="314" t="s">
        <v>37</v>
      </c>
      <c r="I55" s="314" t="s">
        <v>37</v>
      </c>
    </row>
    <row r="56" spans="1:9" s="302" customFormat="1" x14ac:dyDescent="0.3">
      <c r="A56" s="289"/>
      <c r="B56" s="294"/>
      <c r="C56" s="300"/>
      <c r="D56" s="313"/>
      <c r="E56" s="146" t="s">
        <v>1044</v>
      </c>
      <c r="F56" s="147" t="s">
        <v>1007</v>
      </c>
      <c r="G56" s="314" t="s">
        <v>37</v>
      </c>
      <c r="H56" s="314" t="s">
        <v>37</v>
      </c>
      <c r="I56" s="314" t="s">
        <v>37</v>
      </c>
    </row>
    <row r="57" spans="1:9" s="302" customFormat="1" x14ac:dyDescent="0.3">
      <c r="A57" s="289"/>
      <c r="B57" s="294"/>
      <c r="C57" s="300">
        <v>4</v>
      </c>
      <c r="D57" s="132"/>
      <c r="E57" s="310" t="s">
        <v>1045</v>
      </c>
      <c r="F57" s="311"/>
      <c r="G57" s="312"/>
      <c r="H57" s="312"/>
      <c r="I57" s="312"/>
    </row>
    <row r="58" spans="1:9" s="302" customFormat="1" x14ac:dyDescent="0.3">
      <c r="A58" s="289"/>
      <c r="B58" s="294"/>
      <c r="C58" s="300"/>
      <c r="D58" s="313"/>
      <c r="E58" s="146" t="s">
        <v>1046</v>
      </c>
      <c r="F58" s="147" t="s">
        <v>1007</v>
      </c>
      <c r="G58" s="314" t="s">
        <v>37</v>
      </c>
      <c r="H58" s="314" t="s">
        <v>37</v>
      </c>
      <c r="I58" s="314" t="s">
        <v>37</v>
      </c>
    </row>
    <row r="59" spans="1:9" s="302" customFormat="1" ht="27.6" x14ac:dyDescent="0.3">
      <c r="A59" s="289"/>
      <c r="B59" s="294"/>
      <c r="C59" s="300"/>
      <c r="D59" s="313"/>
      <c r="E59" s="146" t="s">
        <v>1047</v>
      </c>
      <c r="F59" s="147" t="s">
        <v>1007</v>
      </c>
      <c r="G59" s="314" t="s">
        <v>37</v>
      </c>
      <c r="H59" s="314" t="s">
        <v>37</v>
      </c>
      <c r="I59" s="314" t="s">
        <v>37</v>
      </c>
    </row>
    <row r="60" spans="1:9" s="302" customFormat="1" x14ac:dyDescent="0.3">
      <c r="A60" s="289"/>
      <c r="B60" s="294"/>
      <c r="C60" s="300"/>
      <c r="D60" s="313"/>
      <c r="E60" s="146" t="s">
        <v>1048</v>
      </c>
      <c r="F60" s="147" t="s">
        <v>1007</v>
      </c>
      <c r="G60" s="314" t="s">
        <v>37</v>
      </c>
      <c r="H60" s="314" t="s">
        <v>37</v>
      </c>
      <c r="I60" s="314" t="s">
        <v>37</v>
      </c>
    </row>
    <row r="61" spans="1:9" s="302" customFormat="1" x14ac:dyDescent="0.3">
      <c r="A61" s="289"/>
      <c r="B61" s="294"/>
      <c r="C61" s="300"/>
      <c r="D61" s="313"/>
      <c r="E61" s="146" t="s">
        <v>1049</v>
      </c>
      <c r="F61" s="147" t="s">
        <v>1007</v>
      </c>
      <c r="G61" s="314" t="s">
        <v>37</v>
      </c>
      <c r="H61" s="314" t="s">
        <v>37</v>
      </c>
      <c r="I61" s="314" t="s">
        <v>37</v>
      </c>
    </row>
    <row r="62" spans="1:9" s="302" customFormat="1" x14ac:dyDescent="0.3">
      <c r="A62" s="289"/>
      <c r="B62" s="294"/>
      <c r="C62" s="300"/>
      <c r="D62" s="313"/>
      <c r="E62" s="146" t="s">
        <v>1050</v>
      </c>
      <c r="F62" s="147" t="s">
        <v>1007</v>
      </c>
      <c r="G62" s="314" t="s">
        <v>37</v>
      </c>
      <c r="H62" s="314" t="s">
        <v>37</v>
      </c>
      <c r="I62" s="314" t="s">
        <v>37</v>
      </c>
    </row>
    <row r="63" spans="1:9" s="302" customFormat="1" x14ac:dyDescent="0.3">
      <c r="A63" s="289"/>
      <c r="B63" s="294"/>
      <c r="C63" s="300"/>
      <c r="D63" s="313"/>
      <c r="E63" s="146" t="s">
        <v>1051</v>
      </c>
      <c r="F63" s="147" t="s">
        <v>1007</v>
      </c>
      <c r="G63" s="314" t="s">
        <v>37</v>
      </c>
      <c r="H63" s="314" t="s">
        <v>37</v>
      </c>
      <c r="I63" s="314" t="s">
        <v>37</v>
      </c>
    </row>
    <row r="64" spans="1:9" s="302" customFormat="1" ht="27.6" x14ac:dyDescent="0.3">
      <c r="A64" s="289"/>
      <c r="B64" s="294"/>
      <c r="C64" s="300"/>
      <c r="D64" s="313"/>
      <c r="E64" s="146" t="s">
        <v>1052</v>
      </c>
      <c r="F64" s="147" t="s">
        <v>1007</v>
      </c>
      <c r="G64" s="314" t="s">
        <v>37</v>
      </c>
      <c r="H64" s="314" t="s">
        <v>37</v>
      </c>
      <c r="I64" s="314" t="s">
        <v>37</v>
      </c>
    </row>
    <row r="65" spans="1:9" s="302" customFormat="1" x14ac:dyDescent="0.3">
      <c r="A65" s="289"/>
      <c r="B65" s="294"/>
      <c r="C65" s="300"/>
      <c r="D65" s="313"/>
      <c r="E65" s="146" t="s">
        <v>1053</v>
      </c>
      <c r="F65" s="147" t="s">
        <v>1004</v>
      </c>
      <c r="G65" s="314" t="s">
        <v>37</v>
      </c>
      <c r="H65" s="314" t="s">
        <v>37</v>
      </c>
      <c r="I65" s="314" t="s">
        <v>37</v>
      </c>
    </row>
    <row r="66" spans="1:9" s="302" customFormat="1" ht="41.4" x14ac:dyDescent="0.3">
      <c r="A66" s="289"/>
      <c r="B66" s="294"/>
      <c r="C66" s="300"/>
      <c r="D66" s="313"/>
      <c r="E66" s="146" t="s">
        <v>1054</v>
      </c>
      <c r="F66" s="147" t="s">
        <v>1007</v>
      </c>
      <c r="G66" s="314" t="s">
        <v>37</v>
      </c>
      <c r="H66" s="314" t="s">
        <v>37</v>
      </c>
      <c r="I66" s="314" t="s">
        <v>37</v>
      </c>
    </row>
    <row r="67" spans="1:9" s="302" customFormat="1" ht="27.6" x14ac:dyDescent="0.3">
      <c r="A67" s="289"/>
      <c r="B67" s="294"/>
      <c r="C67" s="300"/>
      <c r="D67" s="313"/>
      <c r="E67" s="146" t="s">
        <v>1055</v>
      </c>
      <c r="F67" s="147" t="s">
        <v>1004</v>
      </c>
      <c r="G67" s="314" t="s">
        <v>37</v>
      </c>
      <c r="H67" s="314" t="s">
        <v>37</v>
      </c>
      <c r="I67" s="314" t="s">
        <v>37</v>
      </c>
    </row>
    <row r="68" spans="1:9" s="302" customFormat="1" ht="27.6" x14ac:dyDescent="0.3">
      <c r="A68" s="289"/>
      <c r="B68" s="294"/>
      <c r="C68" s="300"/>
      <c r="D68" s="313"/>
      <c r="E68" s="146" t="s">
        <v>1056</v>
      </c>
      <c r="F68" s="147" t="s">
        <v>1004</v>
      </c>
      <c r="G68" s="314" t="s">
        <v>37</v>
      </c>
      <c r="H68" s="314" t="s">
        <v>37</v>
      </c>
      <c r="I68" s="314" t="s">
        <v>37</v>
      </c>
    </row>
    <row r="69" spans="1:9" s="302" customFormat="1" ht="41.4" x14ac:dyDescent="0.3">
      <c r="A69" s="289"/>
      <c r="B69" s="294"/>
      <c r="C69" s="300"/>
      <c r="D69" s="313"/>
      <c r="E69" s="146" t="s">
        <v>1057</v>
      </c>
      <c r="F69" s="147" t="s">
        <v>1007</v>
      </c>
      <c r="G69" s="314" t="s">
        <v>37</v>
      </c>
      <c r="H69" s="314" t="s">
        <v>37</v>
      </c>
      <c r="I69" s="314" t="s">
        <v>37</v>
      </c>
    </row>
    <row r="70" spans="1:9" s="302" customFormat="1" ht="41.4" x14ac:dyDescent="0.3">
      <c r="A70" s="289"/>
      <c r="B70" s="294"/>
      <c r="C70" s="300"/>
      <c r="D70" s="313"/>
      <c r="E70" s="146" t="s">
        <v>1058</v>
      </c>
      <c r="F70" s="147" t="s">
        <v>1007</v>
      </c>
      <c r="G70" s="314" t="s">
        <v>37</v>
      </c>
      <c r="H70" s="314" t="s">
        <v>37</v>
      </c>
      <c r="I70" s="314" t="s">
        <v>37</v>
      </c>
    </row>
    <row r="71" spans="1:9" s="302" customFormat="1" x14ac:dyDescent="0.3">
      <c r="A71" s="289"/>
      <c r="B71" s="294"/>
      <c r="C71" s="300"/>
      <c r="D71" s="313"/>
      <c r="E71" s="146" t="s">
        <v>1059</v>
      </c>
      <c r="F71" s="147" t="s">
        <v>1007</v>
      </c>
      <c r="G71" s="314" t="s">
        <v>37</v>
      </c>
      <c r="H71" s="314" t="s">
        <v>37</v>
      </c>
      <c r="I71" s="314" t="s">
        <v>37</v>
      </c>
    </row>
    <row r="72" spans="1:9" s="302" customFormat="1" ht="27.6" x14ac:dyDescent="0.3">
      <c r="A72" s="289"/>
      <c r="B72" s="294"/>
      <c r="C72" s="300">
        <v>4</v>
      </c>
      <c r="D72" s="132"/>
      <c r="E72" s="310" t="s">
        <v>1060</v>
      </c>
      <c r="F72" s="311"/>
      <c r="G72" s="312"/>
      <c r="H72" s="312"/>
      <c r="I72" s="312"/>
    </row>
    <row r="73" spans="1:9" s="302" customFormat="1" x14ac:dyDescent="0.3">
      <c r="A73" s="289"/>
      <c r="B73" s="294"/>
      <c r="C73" s="300"/>
      <c r="D73" s="313"/>
      <c r="E73" s="146" t="s">
        <v>1061</v>
      </c>
      <c r="F73" s="147" t="s">
        <v>1007</v>
      </c>
      <c r="G73" s="314" t="s">
        <v>37</v>
      </c>
      <c r="H73" s="314" t="s">
        <v>37</v>
      </c>
      <c r="I73" s="314" t="s">
        <v>37</v>
      </c>
    </row>
    <row r="74" spans="1:9" s="302" customFormat="1" ht="27.6" x14ac:dyDescent="0.3">
      <c r="A74" s="289"/>
      <c r="B74" s="294"/>
      <c r="C74" s="300"/>
      <c r="D74" s="313"/>
      <c r="E74" s="146" t="s">
        <v>1062</v>
      </c>
      <c r="F74" s="147" t="s">
        <v>1007</v>
      </c>
      <c r="G74" s="314" t="s">
        <v>37</v>
      </c>
      <c r="H74" s="314" t="s">
        <v>37</v>
      </c>
      <c r="I74" s="314" t="s">
        <v>37</v>
      </c>
    </row>
    <row r="75" spans="1:9" s="302" customFormat="1" ht="27.6" x14ac:dyDescent="0.3">
      <c r="A75" s="289"/>
      <c r="B75" s="294"/>
      <c r="C75" s="300"/>
      <c r="D75" s="313"/>
      <c r="E75" s="146" t="s">
        <v>1063</v>
      </c>
      <c r="F75" s="147" t="s">
        <v>1007</v>
      </c>
      <c r="G75" s="314" t="s">
        <v>37</v>
      </c>
      <c r="H75" s="314" t="s">
        <v>37</v>
      </c>
      <c r="I75" s="314" t="s">
        <v>37</v>
      </c>
    </row>
    <row r="76" spans="1:9" s="302" customFormat="1" x14ac:dyDescent="0.3">
      <c r="A76" s="289"/>
      <c r="B76" s="294"/>
      <c r="C76" s="300"/>
      <c r="D76" s="313"/>
      <c r="E76" s="146" t="s">
        <v>1064</v>
      </c>
      <c r="F76" s="147" t="s">
        <v>1007</v>
      </c>
      <c r="G76" s="314" t="s">
        <v>37</v>
      </c>
      <c r="H76" s="314" t="s">
        <v>37</v>
      </c>
      <c r="I76" s="314" t="s">
        <v>37</v>
      </c>
    </row>
    <row r="77" spans="1:9" s="302" customFormat="1" x14ac:dyDescent="0.3">
      <c r="A77" s="289"/>
      <c r="B77" s="294"/>
      <c r="C77" s="300"/>
      <c r="D77" s="313"/>
      <c r="E77" s="146" t="s">
        <v>1065</v>
      </c>
      <c r="F77" s="147" t="s">
        <v>1007</v>
      </c>
      <c r="G77" s="314" t="s">
        <v>37</v>
      </c>
      <c r="H77" s="314" t="s">
        <v>37</v>
      </c>
      <c r="I77" s="314" t="s">
        <v>37</v>
      </c>
    </row>
    <row r="78" spans="1:9" s="302" customFormat="1" x14ac:dyDescent="0.3">
      <c r="A78" s="289"/>
      <c r="B78" s="294"/>
      <c r="C78" s="300"/>
      <c r="D78" s="313"/>
      <c r="E78" s="146" t="s">
        <v>1066</v>
      </c>
      <c r="F78" s="147" t="s">
        <v>1001</v>
      </c>
      <c r="G78" s="314" t="s">
        <v>37</v>
      </c>
      <c r="H78" s="314" t="s">
        <v>37</v>
      </c>
      <c r="I78" s="314" t="s">
        <v>37</v>
      </c>
    </row>
    <row r="79" spans="1:9" s="302" customFormat="1" x14ac:dyDescent="0.3">
      <c r="A79" s="289"/>
      <c r="B79" s="294"/>
      <c r="C79" s="300"/>
      <c r="D79" s="313"/>
      <c r="E79" s="146" t="s">
        <v>1067</v>
      </c>
      <c r="F79" s="147" t="s">
        <v>1007</v>
      </c>
      <c r="G79" s="314" t="s">
        <v>37</v>
      </c>
      <c r="H79" s="314" t="s">
        <v>37</v>
      </c>
      <c r="I79" s="314" t="s">
        <v>37</v>
      </c>
    </row>
    <row r="80" spans="1:9" s="302" customFormat="1" x14ac:dyDescent="0.3">
      <c r="A80" s="289"/>
      <c r="B80" s="294"/>
      <c r="C80" s="300"/>
      <c r="D80" s="313"/>
      <c r="E80" s="146" t="s">
        <v>1068</v>
      </c>
      <c r="F80" s="147" t="s">
        <v>1004</v>
      </c>
      <c r="G80" s="314" t="s">
        <v>37</v>
      </c>
      <c r="H80" s="314" t="s">
        <v>37</v>
      </c>
      <c r="I80" s="314" t="s">
        <v>37</v>
      </c>
    </row>
    <row r="81" spans="1:9" s="302" customFormat="1" x14ac:dyDescent="0.3">
      <c r="A81" s="289"/>
      <c r="B81" s="294"/>
      <c r="C81" s="300"/>
      <c r="D81" s="313"/>
      <c r="E81" s="146" t="s">
        <v>1069</v>
      </c>
      <c r="F81" s="147" t="s">
        <v>1004</v>
      </c>
      <c r="G81" s="314" t="s">
        <v>37</v>
      </c>
      <c r="H81" s="314" t="s">
        <v>37</v>
      </c>
      <c r="I81" s="314" t="s">
        <v>37</v>
      </c>
    </row>
    <row r="82" spans="1:9" s="302" customFormat="1" x14ac:dyDescent="0.3">
      <c r="A82" s="289"/>
      <c r="B82" s="294"/>
      <c r="C82" s="300"/>
      <c r="D82" s="313"/>
      <c r="E82" s="146" t="s">
        <v>1070</v>
      </c>
      <c r="F82" s="147" t="s">
        <v>1007</v>
      </c>
      <c r="G82" s="314" t="s">
        <v>37</v>
      </c>
      <c r="H82" s="314" t="s">
        <v>37</v>
      </c>
      <c r="I82" s="314" t="s">
        <v>37</v>
      </c>
    </row>
    <row r="83" spans="1:9" s="302" customFormat="1" x14ac:dyDescent="0.3">
      <c r="A83" s="289"/>
      <c r="B83" s="294"/>
      <c r="C83" s="300"/>
      <c r="D83" s="313"/>
      <c r="E83" s="146" t="s">
        <v>1071</v>
      </c>
      <c r="F83" s="147" t="s">
        <v>1007</v>
      </c>
      <c r="G83" s="314" t="s">
        <v>37</v>
      </c>
      <c r="H83" s="314" t="s">
        <v>37</v>
      </c>
      <c r="I83" s="314" t="s">
        <v>37</v>
      </c>
    </row>
    <row r="84" spans="1:9" s="302" customFormat="1" x14ac:dyDescent="0.3">
      <c r="A84" s="289"/>
      <c r="B84" s="294"/>
      <c r="C84" s="300"/>
      <c r="D84" s="313"/>
      <c r="E84" s="146" t="s">
        <v>1072</v>
      </c>
      <c r="F84" s="147" t="s">
        <v>1007</v>
      </c>
      <c r="G84" s="314" t="s">
        <v>37</v>
      </c>
      <c r="H84" s="314" t="s">
        <v>37</v>
      </c>
      <c r="I84" s="314" t="s">
        <v>37</v>
      </c>
    </row>
    <row r="85" spans="1:9" s="302" customFormat="1" ht="27.6" x14ac:dyDescent="0.3">
      <c r="A85" s="289"/>
      <c r="B85" s="294"/>
      <c r="C85" s="300"/>
      <c r="D85" s="313"/>
      <c r="E85" s="146" t="s">
        <v>1073</v>
      </c>
      <c r="F85" s="147" t="s">
        <v>1004</v>
      </c>
      <c r="G85" s="314" t="s">
        <v>37</v>
      </c>
      <c r="H85" s="314" t="s">
        <v>37</v>
      </c>
      <c r="I85" s="314" t="s">
        <v>37</v>
      </c>
    </row>
    <row r="86" spans="1:9" s="302" customFormat="1" x14ac:dyDescent="0.3">
      <c r="A86" s="289"/>
      <c r="B86" s="294"/>
      <c r="C86" s="300"/>
      <c r="D86" s="313"/>
      <c r="E86" s="146" t="s">
        <v>1074</v>
      </c>
      <c r="F86" s="147" t="s">
        <v>1001</v>
      </c>
      <c r="G86" s="314" t="s">
        <v>37</v>
      </c>
      <c r="H86" s="314" t="s">
        <v>37</v>
      </c>
      <c r="I86" s="314" t="s">
        <v>37</v>
      </c>
    </row>
    <row r="87" spans="1:9" s="302" customFormat="1" ht="27.6" x14ac:dyDescent="0.3">
      <c r="A87" s="289"/>
      <c r="B87" s="294"/>
      <c r="C87" s="300">
        <v>4</v>
      </c>
      <c r="D87" s="132"/>
      <c r="E87" s="310" t="s">
        <v>1075</v>
      </c>
      <c r="F87" s="311"/>
      <c r="G87" s="312"/>
      <c r="H87" s="312"/>
      <c r="I87" s="312"/>
    </row>
    <row r="88" spans="1:9" s="302" customFormat="1" x14ac:dyDescent="0.3">
      <c r="A88" s="289"/>
      <c r="B88" s="294"/>
      <c r="C88" s="300"/>
      <c r="D88" s="313"/>
      <c r="E88" s="146" t="s">
        <v>1076</v>
      </c>
      <c r="F88" s="147" t="s">
        <v>1007</v>
      </c>
      <c r="G88" s="314" t="s">
        <v>37</v>
      </c>
      <c r="H88" s="314" t="s">
        <v>37</v>
      </c>
      <c r="I88" s="314" t="s">
        <v>37</v>
      </c>
    </row>
    <row r="89" spans="1:9" s="302" customFormat="1" x14ac:dyDescent="0.3">
      <c r="A89" s="289"/>
      <c r="B89" s="294"/>
      <c r="C89" s="300"/>
      <c r="D89" s="313"/>
      <c r="E89" s="146" t="s">
        <v>1077</v>
      </c>
      <c r="F89" s="147" t="s">
        <v>1007</v>
      </c>
      <c r="G89" s="314" t="s">
        <v>37</v>
      </c>
      <c r="H89" s="314" t="s">
        <v>37</v>
      </c>
      <c r="I89" s="314" t="s">
        <v>37</v>
      </c>
    </row>
    <row r="90" spans="1:9" s="302" customFormat="1" ht="27.6" x14ac:dyDescent="0.3">
      <c r="A90" s="289"/>
      <c r="B90" s="294"/>
      <c r="C90" s="300"/>
      <c r="D90" s="313"/>
      <c r="E90" s="146" t="s">
        <v>1078</v>
      </c>
      <c r="F90" s="147" t="s">
        <v>1007</v>
      </c>
      <c r="G90" s="314" t="s">
        <v>37</v>
      </c>
      <c r="H90" s="314" t="s">
        <v>37</v>
      </c>
      <c r="I90" s="314" t="s">
        <v>37</v>
      </c>
    </row>
    <row r="91" spans="1:9" s="302" customFormat="1" x14ac:dyDescent="0.3">
      <c r="A91" s="289"/>
      <c r="B91" s="294"/>
      <c r="C91" s="300"/>
      <c r="D91" s="313"/>
      <c r="E91" s="146" t="s">
        <v>1079</v>
      </c>
      <c r="F91" s="147" t="s">
        <v>1007</v>
      </c>
      <c r="G91" s="314" t="s">
        <v>37</v>
      </c>
      <c r="H91" s="314" t="s">
        <v>37</v>
      </c>
      <c r="I91" s="314" t="s">
        <v>37</v>
      </c>
    </row>
    <row r="92" spans="1:9" s="302" customFormat="1" ht="41.4" x14ac:dyDescent="0.3">
      <c r="A92" s="289"/>
      <c r="B92" s="294"/>
      <c r="C92" s="300"/>
      <c r="D92" s="313"/>
      <c r="E92" s="146" t="s">
        <v>1080</v>
      </c>
      <c r="F92" s="147" t="s">
        <v>1007</v>
      </c>
      <c r="G92" s="314" t="s">
        <v>37</v>
      </c>
      <c r="H92" s="314" t="s">
        <v>37</v>
      </c>
      <c r="I92" s="314" t="s">
        <v>37</v>
      </c>
    </row>
    <row r="93" spans="1:9" s="302" customFormat="1" ht="27.6" x14ac:dyDescent="0.3">
      <c r="A93" s="289"/>
      <c r="B93" s="294"/>
      <c r="C93" s="300"/>
      <c r="D93" s="313"/>
      <c r="E93" s="146" t="s">
        <v>1081</v>
      </c>
      <c r="F93" s="147" t="s">
        <v>1007</v>
      </c>
      <c r="G93" s="314" t="s">
        <v>37</v>
      </c>
      <c r="H93" s="314" t="s">
        <v>37</v>
      </c>
      <c r="I93" s="314" t="s">
        <v>37</v>
      </c>
    </row>
    <row r="94" spans="1:9" s="302" customFormat="1" ht="27.6" x14ac:dyDescent="0.3">
      <c r="A94" s="289"/>
      <c r="B94" s="294"/>
      <c r="C94" s="300"/>
      <c r="D94" s="313"/>
      <c r="E94" s="146" t="s">
        <v>1082</v>
      </c>
      <c r="F94" s="147" t="s">
        <v>1007</v>
      </c>
      <c r="G94" s="314" t="s">
        <v>37</v>
      </c>
      <c r="H94" s="314" t="s">
        <v>37</v>
      </c>
      <c r="I94" s="314" t="s">
        <v>37</v>
      </c>
    </row>
    <row r="95" spans="1:9" s="302" customFormat="1" x14ac:dyDescent="0.3">
      <c r="A95" s="289"/>
      <c r="B95" s="294"/>
      <c r="C95" s="300"/>
      <c r="D95" s="313"/>
      <c r="E95" s="146" t="s">
        <v>1083</v>
      </c>
      <c r="F95" s="147" t="s">
        <v>1007</v>
      </c>
      <c r="G95" s="314" t="s">
        <v>37</v>
      </c>
      <c r="H95" s="314" t="s">
        <v>37</v>
      </c>
      <c r="I95" s="314" t="s">
        <v>37</v>
      </c>
    </row>
    <row r="96" spans="1:9" s="302" customFormat="1" ht="27.6" x14ac:dyDescent="0.3">
      <c r="A96" s="289"/>
      <c r="B96" s="294"/>
      <c r="C96" s="300"/>
      <c r="D96" s="313"/>
      <c r="E96" s="146" t="s">
        <v>1084</v>
      </c>
      <c r="F96" s="147" t="s">
        <v>1007</v>
      </c>
      <c r="G96" s="314" t="s">
        <v>37</v>
      </c>
      <c r="H96" s="314" t="s">
        <v>37</v>
      </c>
      <c r="I96" s="314" t="s">
        <v>37</v>
      </c>
    </row>
    <row r="97" spans="1:9" s="302" customFormat="1" ht="27.6" x14ac:dyDescent="0.3">
      <c r="A97" s="289"/>
      <c r="B97" s="294"/>
      <c r="C97" s="300"/>
      <c r="D97" s="313"/>
      <c r="E97" s="146" t="s">
        <v>1085</v>
      </c>
      <c r="F97" s="147" t="s">
        <v>1004</v>
      </c>
      <c r="G97" s="314" t="s">
        <v>37</v>
      </c>
      <c r="H97" s="314" t="s">
        <v>37</v>
      </c>
      <c r="I97" s="314" t="s">
        <v>37</v>
      </c>
    </row>
    <row r="98" spans="1:9" s="302" customFormat="1" x14ac:dyDescent="0.3">
      <c r="A98" s="289"/>
      <c r="B98" s="294"/>
      <c r="C98" s="300">
        <v>4</v>
      </c>
      <c r="D98" s="132"/>
      <c r="E98" s="310" t="s">
        <v>1086</v>
      </c>
      <c r="F98" s="311"/>
      <c r="G98" s="312"/>
      <c r="H98" s="312"/>
      <c r="I98" s="312"/>
    </row>
    <row r="99" spans="1:9" s="302" customFormat="1" x14ac:dyDescent="0.3">
      <c r="A99" s="289"/>
      <c r="B99" s="294"/>
      <c r="C99" s="300"/>
      <c r="D99" s="313"/>
      <c r="E99" s="146" t="s">
        <v>1087</v>
      </c>
      <c r="F99" s="147" t="s">
        <v>1007</v>
      </c>
      <c r="G99" s="314" t="s">
        <v>37</v>
      </c>
      <c r="H99" s="314" t="s">
        <v>37</v>
      </c>
      <c r="I99" s="314" t="s">
        <v>37</v>
      </c>
    </row>
    <row r="100" spans="1:9" s="302" customFormat="1" ht="27.6" x14ac:dyDescent="0.3">
      <c r="A100" s="289"/>
      <c r="B100" s="294"/>
      <c r="C100" s="300"/>
      <c r="D100" s="313"/>
      <c r="E100" s="146" t="s">
        <v>1088</v>
      </c>
      <c r="F100" s="147" t="s">
        <v>1007</v>
      </c>
      <c r="G100" s="314" t="s">
        <v>37</v>
      </c>
      <c r="H100" s="314" t="s">
        <v>37</v>
      </c>
      <c r="I100" s="314" t="s">
        <v>37</v>
      </c>
    </row>
    <row r="101" spans="1:9" s="302" customFormat="1" x14ac:dyDescent="0.3">
      <c r="A101" s="289"/>
      <c r="B101" s="294"/>
      <c r="C101" s="300"/>
      <c r="D101" s="313"/>
      <c r="E101" s="146" t="s">
        <v>1089</v>
      </c>
      <c r="F101" s="147" t="s">
        <v>1004</v>
      </c>
      <c r="G101" s="314" t="s">
        <v>37</v>
      </c>
      <c r="H101" s="314" t="s">
        <v>37</v>
      </c>
      <c r="I101" s="314" t="s">
        <v>37</v>
      </c>
    </row>
    <row r="102" spans="1:9" s="302" customFormat="1" x14ac:dyDescent="0.3">
      <c r="A102" s="289"/>
      <c r="B102" s="294"/>
      <c r="C102" s="300">
        <v>4</v>
      </c>
      <c r="D102" s="132"/>
      <c r="E102" s="310" t="s">
        <v>1090</v>
      </c>
      <c r="F102" s="311"/>
      <c r="G102" s="312"/>
      <c r="H102" s="312"/>
      <c r="I102" s="312"/>
    </row>
    <row r="103" spans="1:9" s="302" customFormat="1" x14ac:dyDescent="0.3">
      <c r="A103" s="289"/>
      <c r="B103" s="294"/>
      <c r="C103" s="300"/>
      <c r="D103" s="313"/>
      <c r="E103" s="146" t="s">
        <v>1091</v>
      </c>
      <c r="F103" s="147" t="s">
        <v>1007</v>
      </c>
      <c r="G103" s="314" t="s">
        <v>37</v>
      </c>
      <c r="H103" s="314" t="s">
        <v>37</v>
      </c>
      <c r="I103" s="314" t="s">
        <v>37</v>
      </c>
    </row>
    <row r="104" spans="1:9" s="302" customFormat="1" x14ac:dyDescent="0.3">
      <c r="A104" s="289"/>
      <c r="B104" s="294"/>
      <c r="C104" s="300"/>
      <c r="D104" s="313"/>
      <c r="E104" s="146" t="s">
        <v>1092</v>
      </c>
      <c r="F104" s="147" t="s">
        <v>1007</v>
      </c>
      <c r="G104" s="314" t="s">
        <v>37</v>
      </c>
      <c r="H104" s="314" t="s">
        <v>37</v>
      </c>
      <c r="I104" s="314" t="s">
        <v>37</v>
      </c>
    </row>
    <row r="105" spans="1:9" s="302" customFormat="1" ht="41.4" x14ac:dyDescent="0.3">
      <c r="A105" s="289"/>
      <c r="B105" s="294"/>
      <c r="C105" s="300"/>
      <c r="D105" s="313"/>
      <c r="E105" s="146" t="s">
        <v>1093</v>
      </c>
      <c r="F105" s="147" t="s">
        <v>1007</v>
      </c>
      <c r="G105" s="314" t="s">
        <v>37</v>
      </c>
      <c r="H105" s="314" t="s">
        <v>37</v>
      </c>
      <c r="I105" s="314" t="s">
        <v>37</v>
      </c>
    </row>
    <row r="106" spans="1:9" s="302" customFormat="1" x14ac:dyDescent="0.3">
      <c r="A106" s="289"/>
      <c r="B106" s="294"/>
      <c r="C106" s="300"/>
      <c r="D106" s="313"/>
      <c r="E106" s="146" t="s">
        <v>1094</v>
      </c>
      <c r="F106" s="147" t="s">
        <v>1007</v>
      </c>
      <c r="G106" s="314" t="s">
        <v>37</v>
      </c>
      <c r="H106" s="314" t="s">
        <v>37</v>
      </c>
      <c r="I106" s="314" t="s">
        <v>37</v>
      </c>
    </row>
    <row r="107" spans="1:9" s="302" customFormat="1" ht="41.4" x14ac:dyDescent="0.3">
      <c r="A107" s="289"/>
      <c r="B107" s="294"/>
      <c r="C107" s="300"/>
      <c r="D107" s="313"/>
      <c r="E107" s="146" t="s">
        <v>1095</v>
      </c>
      <c r="F107" s="147" t="s">
        <v>1007</v>
      </c>
      <c r="G107" s="314" t="s">
        <v>37</v>
      </c>
      <c r="H107" s="314" t="s">
        <v>37</v>
      </c>
      <c r="I107" s="314" t="s">
        <v>37</v>
      </c>
    </row>
    <row r="108" spans="1:9" s="319" customFormat="1" x14ac:dyDescent="0.3">
      <c r="A108" s="315"/>
      <c r="B108" s="316"/>
      <c r="C108" s="317"/>
      <c r="D108" s="318"/>
      <c r="E108" s="146" t="s">
        <v>1096</v>
      </c>
      <c r="F108" s="147" t="s">
        <v>1007</v>
      </c>
      <c r="G108" s="314" t="s">
        <v>37</v>
      </c>
      <c r="H108" s="314" t="s">
        <v>37</v>
      </c>
      <c r="I108" s="314" t="s">
        <v>37</v>
      </c>
    </row>
    <row r="109" spans="1:9" s="302" customFormat="1" x14ac:dyDescent="0.3">
      <c r="A109" s="289"/>
      <c r="B109" s="294"/>
      <c r="C109" s="300"/>
      <c r="D109" s="313"/>
      <c r="E109" s="146" t="s">
        <v>1097</v>
      </c>
      <c r="F109" s="147" t="s">
        <v>1007</v>
      </c>
      <c r="G109" s="314" t="s">
        <v>37</v>
      </c>
      <c r="H109" s="314" t="s">
        <v>37</v>
      </c>
      <c r="I109" s="314" t="s">
        <v>37</v>
      </c>
    </row>
    <row r="110" spans="1:9" s="302" customFormat="1" ht="27.6" x14ac:dyDescent="0.3">
      <c r="A110" s="289"/>
      <c r="B110" s="294"/>
      <c r="C110" s="300"/>
      <c r="D110" s="313"/>
      <c r="E110" s="146" t="s">
        <v>1098</v>
      </c>
      <c r="F110" s="147" t="s">
        <v>1004</v>
      </c>
      <c r="G110" s="314" t="s">
        <v>37</v>
      </c>
      <c r="H110" s="314" t="s">
        <v>37</v>
      </c>
      <c r="I110" s="314" t="s">
        <v>37</v>
      </c>
    </row>
    <row r="111" spans="1:9" s="302" customFormat="1" x14ac:dyDescent="0.3">
      <c r="A111" s="289"/>
      <c r="B111" s="294"/>
      <c r="C111" s="300">
        <v>4</v>
      </c>
      <c r="D111" s="132"/>
      <c r="E111" s="310" t="s">
        <v>1099</v>
      </c>
      <c r="F111" s="311"/>
      <c r="G111" s="312"/>
      <c r="H111" s="312"/>
      <c r="I111" s="312"/>
    </row>
    <row r="112" spans="1:9" s="302" customFormat="1" x14ac:dyDescent="0.3">
      <c r="A112" s="289"/>
      <c r="B112" s="294"/>
      <c r="C112" s="300"/>
      <c r="D112" s="313"/>
      <c r="E112" s="146" t="s">
        <v>1100</v>
      </c>
      <c r="F112" s="147" t="s">
        <v>1007</v>
      </c>
      <c r="G112" s="314" t="s">
        <v>37</v>
      </c>
      <c r="H112" s="314" t="s">
        <v>37</v>
      </c>
      <c r="I112" s="314" t="s">
        <v>37</v>
      </c>
    </row>
    <row r="113" spans="1:9" s="302" customFormat="1" x14ac:dyDescent="0.3">
      <c r="A113" s="289"/>
      <c r="B113" s="294"/>
      <c r="C113" s="300"/>
      <c r="D113" s="313"/>
      <c r="E113" s="146" t="s">
        <v>1101</v>
      </c>
      <c r="F113" s="147" t="s">
        <v>1007</v>
      </c>
      <c r="G113" s="314" t="s">
        <v>37</v>
      </c>
      <c r="H113" s="314" t="s">
        <v>37</v>
      </c>
      <c r="I113" s="314" t="s">
        <v>37</v>
      </c>
    </row>
    <row r="114" spans="1:9" s="302" customFormat="1" x14ac:dyDescent="0.3">
      <c r="A114" s="289"/>
      <c r="B114" s="294"/>
      <c r="C114" s="300"/>
      <c r="D114" s="313"/>
      <c r="E114" s="146" t="s">
        <v>1102</v>
      </c>
      <c r="F114" s="147" t="s">
        <v>1007</v>
      </c>
      <c r="G114" s="314" t="s">
        <v>37</v>
      </c>
      <c r="H114" s="314" t="s">
        <v>37</v>
      </c>
      <c r="I114" s="314" t="s">
        <v>37</v>
      </c>
    </row>
    <row r="115" spans="1:9" s="302" customFormat="1" x14ac:dyDescent="0.3">
      <c r="A115" s="289"/>
      <c r="B115" s="294"/>
      <c r="C115" s="300"/>
      <c r="D115" s="313"/>
      <c r="E115" s="146" t="s">
        <v>1103</v>
      </c>
      <c r="F115" s="147" t="s">
        <v>1007</v>
      </c>
      <c r="G115" s="314" t="s">
        <v>37</v>
      </c>
      <c r="H115" s="314" t="s">
        <v>37</v>
      </c>
      <c r="I115" s="314" t="s">
        <v>37</v>
      </c>
    </row>
    <row r="116" spans="1:9" s="302" customFormat="1" x14ac:dyDescent="0.3">
      <c r="A116" s="289"/>
      <c r="B116" s="294"/>
      <c r="C116" s="300"/>
      <c r="D116" s="313"/>
      <c r="E116" s="146" t="s">
        <v>1104</v>
      </c>
      <c r="F116" s="147" t="s">
        <v>1007</v>
      </c>
      <c r="G116" s="314" t="s">
        <v>37</v>
      </c>
      <c r="H116" s="314" t="s">
        <v>37</v>
      </c>
      <c r="I116" s="314" t="s">
        <v>37</v>
      </c>
    </row>
    <row r="117" spans="1:9" s="302" customFormat="1" x14ac:dyDescent="0.3">
      <c r="A117" s="289"/>
      <c r="B117" s="294"/>
      <c r="C117" s="300">
        <v>4</v>
      </c>
      <c r="D117" s="132"/>
      <c r="E117" s="310" t="s">
        <v>1105</v>
      </c>
      <c r="F117" s="311"/>
      <c r="G117" s="312"/>
      <c r="H117" s="312"/>
      <c r="I117" s="312"/>
    </row>
    <row r="118" spans="1:9" s="302" customFormat="1" x14ac:dyDescent="0.3">
      <c r="A118" s="289"/>
      <c r="B118" s="294"/>
      <c r="C118" s="300"/>
      <c r="D118" s="313"/>
      <c r="E118" s="146" t="s">
        <v>1106</v>
      </c>
      <c r="F118" s="147" t="s">
        <v>1007</v>
      </c>
      <c r="G118" s="314" t="s">
        <v>37</v>
      </c>
      <c r="H118" s="314" t="s">
        <v>37</v>
      </c>
      <c r="I118" s="314" t="s">
        <v>37</v>
      </c>
    </row>
    <row r="119" spans="1:9" s="302" customFormat="1" x14ac:dyDescent="0.3">
      <c r="A119" s="289"/>
      <c r="B119" s="294"/>
      <c r="C119" s="300"/>
      <c r="D119" s="313"/>
      <c r="E119" s="146" t="s">
        <v>1107</v>
      </c>
      <c r="F119" s="147" t="s">
        <v>1007</v>
      </c>
      <c r="G119" s="314" t="s">
        <v>37</v>
      </c>
      <c r="H119" s="314" t="s">
        <v>37</v>
      </c>
      <c r="I119" s="314" t="s">
        <v>37</v>
      </c>
    </row>
    <row r="120" spans="1:9" s="302" customFormat="1" x14ac:dyDescent="0.3">
      <c r="A120" s="289"/>
      <c r="B120" s="294"/>
      <c r="C120" s="300"/>
      <c r="D120" s="313"/>
      <c r="E120" s="146" t="s">
        <v>1108</v>
      </c>
      <c r="F120" s="147" t="s">
        <v>1007</v>
      </c>
      <c r="G120" s="314" t="s">
        <v>37</v>
      </c>
      <c r="H120" s="314" t="s">
        <v>37</v>
      </c>
      <c r="I120" s="314" t="s">
        <v>37</v>
      </c>
    </row>
    <row r="121" spans="1:9" s="260" customFormat="1" x14ac:dyDescent="0.25">
      <c r="A121" s="299"/>
      <c r="B121" s="301" t="s">
        <v>53</v>
      </c>
      <c r="C121" s="300">
        <v>3</v>
      </c>
      <c r="D121" s="307"/>
      <c r="E121" s="309" t="s">
        <v>1109</v>
      </c>
      <c r="F121" s="145"/>
      <c r="G121" s="308"/>
      <c r="H121" s="308"/>
      <c r="I121" s="308"/>
    </row>
    <row r="122" spans="1:9" s="319" customFormat="1" x14ac:dyDescent="0.3">
      <c r="A122" s="315"/>
      <c r="B122" s="316"/>
      <c r="C122" s="317">
        <v>4</v>
      </c>
      <c r="D122" s="132"/>
      <c r="E122" s="310" t="s">
        <v>1110</v>
      </c>
      <c r="F122" s="320"/>
      <c r="G122" s="321"/>
      <c r="H122" s="321"/>
      <c r="I122" s="321"/>
    </row>
    <row r="123" spans="1:9" s="302" customFormat="1" ht="27.6" x14ac:dyDescent="0.3">
      <c r="A123" s="289"/>
      <c r="B123" s="294"/>
      <c r="C123" s="300"/>
      <c r="D123" s="313"/>
      <c r="E123" s="146" t="s">
        <v>1000</v>
      </c>
      <c r="F123" s="147" t="s">
        <v>1001</v>
      </c>
      <c r="G123" s="314" t="s">
        <v>37</v>
      </c>
      <c r="H123" s="314" t="s">
        <v>37</v>
      </c>
      <c r="I123" s="314" t="s">
        <v>37</v>
      </c>
    </row>
    <row r="124" spans="1:9" s="302" customFormat="1" ht="41.4" x14ac:dyDescent="0.3">
      <c r="A124" s="289"/>
      <c r="B124" s="294"/>
      <c r="C124" s="300"/>
      <c r="D124" s="313"/>
      <c r="E124" s="146" t="s">
        <v>1111</v>
      </c>
      <c r="F124" s="147" t="s">
        <v>1004</v>
      </c>
      <c r="G124" s="314" t="s">
        <v>37</v>
      </c>
      <c r="H124" s="314" t="s">
        <v>37</v>
      </c>
      <c r="I124" s="314" t="s">
        <v>37</v>
      </c>
    </row>
    <row r="125" spans="1:9" s="302" customFormat="1" ht="27.6" x14ac:dyDescent="0.3">
      <c r="A125" s="289"/>
      <c r="B125" s="294"/>
      <c r="C125" s="300"/>
      <c r="D125" s="313"/>
      <c r="E125" s="146" t="s">
        <v>1112</v>
      </c>
      <c r="F125" s="147" t="s">
        <v>1001</v>
      </c>
      <c r="G125" s="314" t="s">
        <v>37</v>
      </c>
      <c r="H125" s="314" t="s">
        <v>37</v>
      </c>
      <c r="I125" s="314" t="s">
        <v>37</v>
      </c>
    </row>
    <row r="126" spans="1:9" s="302" customFormat="1" ht="27.6" x14ac:dyDescent="0.3">
      <c r="A126" s="289"/>
      <c r="B126" s="294"/>
      <c r="C126" s="300"/>
      <c r="D126" s="313"/>
      <c r="E126" s="146" t="s">
        <v>1113</v>
      </c>
      <c r="F126" s="147" t="s">
        <v>1004</v>
      </c>
      <c r="G126" s="314" t="s">
        <v>37</v>
      </c>
      <c r="H126" s="314" t="s">
        <v>37</v>
      </c>
      <c r="I126" s="314" t="s">
        <v>37</v>
      </c>
    </row>
    <row r="127" spans="1:9" s="302" customFormat="1" ht="41.4" x14ac:dyDescent="0.3">
      <c r="A127" s="289"/>
      <c r="B127" s="294"/>
      <c r="C127" s="300"/>
      <c r="D127" s="313"/>
      <c r="E127" s="146" t="s">
        <v>1114</v>
      </c>
      <c r="F127" s="147" t="s">
        <v>1001</v>
      </c>
      <c r="G127" s="314" t="s">
        <v>37</v>
      </c>
      <c r="H127" s="314" t="s">
        <v>37</v>
      </c>
      <c r="I127" s="314" t="s">
        <v>37</v>
      </c>
    </row>
    <row r="128" spans="1:9" s="302" customFormat="1" ht="27.6" x14ac:dyDescent="0.3">
      <c r="A128" s="289"/>
      <c r="B128" s="294"/>
      <c r="C128" s="300"/>
      <c r="D128" s="313"/>
      <c r="E128" s="146" t="s">
        <v>1115</v>
      </c>
      <c r="F128" s="147" t="s">
        <v>1001</v>
      </c>
      <c r="G128" s="314" t="s">
        <v>37</v>
      </c>
      <c r="H128" s="314" t="s">
        <v>37</v>
      </c>
      <c r="I128" s="314" t="s">
        <v>37</v>
      </c>
    </row>
    <row r="129" spans="1:9" s="302" customFormat="1" ht="27.6" x14ac:dyDescent="0.3">
      <c r="A129" s="289"/>
      <c r="B129" s="294"/>
      <c r="C129" s="300"/>
      <c r="D129" s="313"/>
      <c r="E129" s="146" t="s">
        <v>1116</v>
      </c>
      <c r="F129" s="147" t="s">
        <v>1007</v>
      </c>
      <c r="G129" s="314" t="s">
        <v>37</v>
      </c>
      <c r="H129" s="314" t="s">
        <v>37</v>
      </c>
      <c r="I129" s="314" t="s">
        <v>37</v>
      </c>
    </row>
    <row r="130" spans="1:9" s="302" customFormat="1" x14ac:dyDescent="0.3">
      <c r="A130" s="289"/>
      <c r="B130" s="294"/>
      <c r="C130" s="300"/>
      <c r="D130" s="313"/>
      <c r="E130" s="146" t="s">
        <v>1117</v>
      </c>
      <c r="F130" s="147" t="s">
        <v>1007</v>
      </c>
      <c r="G130" s="314" t="s">
        <v>37</v>
      </c>
      <c r="H130" s="314" t="s">
        <v>37</v>
      </c>
      <c r="I130" s="314" t="s">
        <v>37</v>
      </c>
    </row>
    <row r="131" spans="1:9" s="302" customFormat="1" x14ac:dyDescent="0.3">
      <c r="A131" s="289"/>
      <c r="B131" s="294"/>
      <c r="C131" s="300"/>
      <c r="D131" s="313"/>
      <c r="E131" s="146" t="s">
        <v>1017</v>
      </c>
      <c r="F131" s="147" t="s">
        <v>1007</v>
      </c>
      <c r="G131" s="314" t="s">
        <v>37</v>
      </c>
      <c r="H131" s="314" t="s">
        <v>37</v>
      </c>
      <c r="I131" s="314" t="s">
        <v>37</v>
      </c>
    </row>
    <row r="132" spans="1:9" s="302" customFormat="1" x14ac:dyDescent="0.3">
      <c r="A132" s="289"/>
      <c r="B132" s="294"/>
      <c r="C132" s="300"/>
      <c r="D132" s="313"/>
      <c r="E132" s="146" t="s">
        <v>1118</v>
      </c>
      <c r="F132" s="147" t="s">
        <v>1007</v>
      </c>
      <c r="G132" s="314" t="s">
        <v>37</v>
      </c>
      <c r="H132" s="314" t="s">
        <v>37</v>
      </c>
      <c r="I132" s="314" t="s">
        <v>37</v>
      </c>
    </row>
    <row r="133" spans="1:9" s="302" customFormat="1" x14ac:dyDescent="0.3">
      <c r="A133" s="289"/>
      <c r="B133" s="294"/>
      <c r="C133" s="300"/>
      <c r="D133" s="313"/>
      <c r="E133" s="146" t="s">
        <v>1119</v>
      </c>
      <c r="F133" s="147" t="s">
        <v>1007</v>
      </c>
      <c r="G133" s="314" t="s">
        <v>37</v>
      </c>
      <c r="H133" s="314" t="s">
        <v>37</v>
      </c>
      <c r="I133" s="314" t="s">
        <v>37</v>
      </c>
    </row>
    <row r="134" spans="1:9" s="302" customFormat="1" ht="27.6" x14ac:dyDescent="0.3">
      <c r="A134" s="289"/>
      <c r="B134" s="294"/>
      <c r="C134" s="300"/>
      <c r="D134" s="313"/>
      <c r="E134" s="146" t="s">
        <v>1120</v>
      </c>
      <c r="F134" s="147" t="s">
        <v>1004</v>
      </c>
      <c r="G134" s="314" t="s">
        <v>37</v>
      </c>
      <c r="H134" s="314" t="s">
        <v>37</v>
      </c>
      <c r="I134" s="314" t="s">
        <v>37</v>
      </c>
    </row>
    <row r="135" spans="1:9" s="302" customFormat="1" ht="27.6" x14ac:dyDescent="0.3">
      <c r="A135" s="289"/>
      <c r="B135" s="294"/>
      <c r="C135" s="300"/>
      <c r="D135" s="313"/>
      <c r="E135" s="146" t="s">
        <v>1034</v>
      </c>
      <c r="F135" s="147" t="s">
        <v>1007</v>
      </c>
      <c r="G135" s="314" t="s">
        <v>37</v>
      </c>
      <c r="H135" s="314" t="s">
        <v>37</v>
      </c>
      <c r="I135" s="314" t="s">
        <v>37</v>
      </c>
    </row>
    <row r="136" spans="1:9" s="302" customFormat="1" ht="27.6" x14ac:dyDescent="0.3">
      <c r="A136" s="289"/>
      <c r="B136" s="294"/>
      <c r="C136" s="300"/>
      <c r="D136" s="313"/>
      <c r="E136" s="146" t="s">
        <v>1121</v>
      </c>
      <c r="F136" s="147" t="s">
        <v>1007</v>
      </c>
      <c r="G136" s="314" t="s">
        <v>37</v>
      </c>
      <c r="H136" s="314" t="s">
        <v>37</v>
      </c>
      <c r="I136" s="314" t="s">
        <v>37</v>
      </c>
    </row>
    <row r="137" spans="1:9" s="302" customFormat="1" x14ac:dyDescent="0.3">
      <c r="A137" s="289"/>
      <c r="B137" s="294"/>
      <c r="C137" s="300"/>
      <c r="D137" s="313"/>
      <c r="E137" s="146" t="s">
        <v>1036</v>
      </c>
      <c r="F137" s="147" t="s">
        <v>1004</v>
      </c>
      <c r="G137" s="314" t="s">
        <v>37</v>
      </c>
      <c r="H137" s="314" t="s">
        <v>37</v>
      </c>
      <c r="I137" s="314" t="s">
        <v>37</v>
      </c>
    </row>
    <row r="138" spans="1:9" s="302" customFormat="1" x14ac:dyDescent="0.3">
      <c r="A138" s="289"/>
      <c r="B138" s="294"/>
      <c r="C138" s="300"/>
      <c r="D138" s="313"/>
      <c r="E138" s="146" t="s">
        <v>1037</v>
      </c>
      <c r="F138" s="147" t="s">
        <v>1007</v>
      </c>
      <c r="G138" s="314" t="s">
        <v>37</v>
      </c>
      <c r="H138" s="314" t="s">
        <v>37</v>
      </c>
      <c r="I138" s="314" t="s">
        <v>37</v>
      </c>
    </row>
    <row r="139" spans="1:9" s="302" customFormat="1" ht="41.4" x14ac:dyDescent="0.3">
      <c r="A139" s="289"/>
      <c r="B139" s="294"/>
      <c r="C139" s="300"/>
      <c r="D139" s="313"/>
      <c r="E139" s="146" t="s">
        <v>1122</v>
      </c>
      <c r="F139" s="147" t="s">
        <v>1007</v>
      </c>
      <c r="G139" s="314" t="s">
        <v>37</v>
      </c>
      <c r="H139" s="314" t="s">
        <v>37</v>
      </c>
      <c r="I139" s="314" t="s">
        <v>37</v>
      </c>
    </row>
    <row r="140" spans="1:9" s="302" customFormat="1" x14ac:dyDescent="0.3">
      <c r="A140" s="289"/>
      <c r="B140" s="294"/>
      <c r="C140" s="300"/>
      <c r="D140" s="313"/>
      <c r="E140" s="146" t="s">
        <v>1123</v>
      </c>
      <c r="F140" s="147" t="s">
        <v>1007</v>
      </c>
      <c r="G140" s="314" t="s">
        <v>37</v>
      </c>
      <c r="H140" s="314" t="s">
        <v>37</v>
      </c>
      <c r="I140" s="314" t="s">
        <v>37</v>
      </c>
    </row>
    <row r="141" spans="1:9" s="302" customFormat="1" x14ac:dyDescent="0.3">
      <c r="A141" s="289"/>
      <c r="B141" s="294"/>
      <c r="C141" s="300"/>
      <c r="D141" s="313"/>
      <c r="E141" s="146" t="s">
        <v>1124</v>
      </c>
      <c r="F141" s="147" t="s">
        <v>1007</v>
      </c>
      <c r="G141" s="314" t="s">
        <v>37</v>
      </c>
      <c r="H141" s="314" t="s">
        <v>37</v>
      </c>
      <c r="I141" s="314" t="s">
        <v>37</v>
      </c>
    </row>
    <row r="142" spans="1:9" s="302" customFormat="1" x14ac:dyDescent="0.3">
      <c r="A142" s="289"/>
      <c r="B142" s="294"/>
      <c r="C142" s="300"/>
      <c r="D142" s="313"/>
      <c r="E142" s="146" t="s">
        <v>1125</v>
      </c>
      <c r="F142" s="147" t="s">
        <v>1007</v>
      </c>
      <c r="G142" s="314" t="s">
        <v>37</v>
      </c>
      <c r="H142" s="314" t="s">
        <v>37</v>
      </c>
      <c r="I142" s="314" t="s">
        <v>37</v>
      </c>
    </row>
    <row r="143" spans="1:9" s="260" customFormat="1" x14ac:dyDescent="0.25">
      <c r="A143" s="299"/>
      <c r="B143" s="301" t="s">
        <v>53</v>
      </c>
      <c r="C143" s="300">
        <v>3</v>
      </c>
      <c r="D143" s="307"/>
      <c r="E143" s="309" t="s">
        <v>1126</v>
      </c>
      <c r="F143" s="145"/>
      <c r="G143" s="308"/>
      <c r="H143" s="308"/>
      <c r="I143" s="308"/>
    </row>
    <row r="144" spans="1:9" s="302" customFormat="1" x14ac:dyDescent="0.3">
      <c r="A144" s="289"/>
      <c r="B144" s="294"/>
      <c r="C144" s="300">
        <v>4</v>
      </c>
      <c r="D144" s="132"/>
      <c r="E144" s="310" t="s">
        <v>1127</v>
      </c>
      <c r="F144" s="311"/>
      <c r="G144" s="312"/>
      <c r="H144" s="312"/>
      <c r="I144" s="312"/>
    </row>
    <row r="145" spans="1:9" s="302" customFormat="1" ht="27.6" x14ac:dyDescent="0.3">
      <c r="A145" s="289"/>
      <c r="B145" s="294"/>
      <c r="C145" s="300"/>
      <c r="D145" s="322"/>
      <c r="E145" s="146" t="s">
        <v>1128</v>
      </c>
      <c r="F145" s="147" t="s">
        <v>1007</v>
      </c>
      <c r="G145" s="314" t="s">
        <v>37</v>
      </c>
      <c r="H145" s="314" t="s">
        <v>37</v>
      </c>
      <c r="I145" s="314" t="s">
        <v>37</v>
      </c>
    </row>
    <row r="146" spans="1:9" s="302" customFormat="1" x14ac:dyDescent="0.3">
      <c r="A146" s="289"/>
      <c r="B146" s="294"/>
      <c r="C146" s="300"/>
      <c r="D146" s="322"/>
      <c r="E146" s="146" t="s">
        <v>1129</v>
      </c>
      <c r="F146" s="147" t="s">
        <v>1007</v>
      </c>
      <c r="G146" s="314" t="s">
        <v>37</v>
      </c>
      <c r="H146" s="314" t="s">
        <v>37</v>
      </c>
      <c r="I146" s="314" t="s">
        <v>37</v>
      </c>
    </row>
    <row r="147" spans="1:9" s="302" customFormat="1" ht="41.4" x14ac:dyDescent="0.3">
      <c r="A147" s="289"/>
      <c r="B147" s="294"/>
      <c r="C147" s="300"/>
      <c r="D147" s="322"/>
      <c r="E147" s="146" t="s">
        <v>1130</v>
      </c>
      <c r="F147" s="147" t="s">
        <v>1007</v>
      </c>
      <c r="G147" s="314" t="s">
        <v>37</v>
      </c>
      <c r="H147" s="314" t="s">
        <v>37</v>
      </c>
      <c r="I147" s="314" t="s">
        <v>37</v>
      </c>
    </row>
    <row r="148" spans="1:9" s="302" customFormat="1" ht="27.6" x14ac:dyDescent="0.3">
      <c r="A148" s="289"/>
      <c r="B148" s="294"/>
      <c r="C148" s="300"/>
      <c r="D148" s="322"/>
      <c r="E148" s="146" t="s">
        <v>1131</v>
      </c>
      <c r="F148" s="147" t="s">
        <v>1007</v>
      </c>
      <c r="G148" s="314" t="s">
        <v>37</v>
      </c>
      <c r="H148" s="314" t="s">
        <v>37</v>
      </c>
      <c r="I148" s="314" t="s">
        <v>37</v>
      </c>
    </row>
    <row r="149" spans="1:9" s="302" customFormat="1" x14ac:dyDescent="0.3">
      <c r="A149" s="289"/>
      <c r="B149" s="294"/>
      <c r="C149" s="300"/>
      <c r="D149" s="322"/>
      <c r="E149" s="146" t="s">
        <v>1132</v>
      </c>
      <c r="F149" s="147" t="s">
        <v>1007</v>
      </c>
      <c r="G149" s="314" t="s">
        <v>37</v>
      </c>
      <c r="H149" s="314" t="s">
        <v>37</v>
      </c>
      <c r="I149" s="314" t="s">
        <v>37</v>
      </c>
    </row>
    <row r="150" spans="1:9" s="302" customFormat="1" ht="41.4" x14ac:dyDescent="0.3">
      <c r="A150" s="289"/>
      <c r="B150" s="294"/>
      <c r="C150" s="300"/>
      <c r="D150" s="322"/>
      <c r="E150" s="146" t="s">
        <v>1133</v>
      </c>
      <c r="F150" s="147" t="s">
        <v>1007</v>
      </c>
      <c r="G150" s="314" t="s">
        <v>37</v>
      </c>
      <c r="H150" s="314" t="s">
        <v>37</v>
      </c>
      <c r="I150" s="314" t="s">
        <v>37</v>
      </c>
    </row>
    <row r="151" spans="1:9" s="302" customFormat="1" x14ac:dyDescent="0.3">
      <c r="A151" s="289"/>
      <c r="B151" s="294"/>
      <c r="C151" s="300"/>
      <c r="D151" s="322"/>
      <c r="E151" s="146" t="s">
        <v>1134</v>
      </c>
      <c r="F151" s="147" t="s">
        <v>1007</v>
      </c>
      <c r="G151" s="314" t="s">
        <v>37</v>
      </c>
      <c r="H151" s="314" t="s">
        <v>37</v>
      </c>
      <c r="I151" s="314" t="s">
        <v>37</v>
      </c>
    </row>
    <row r="152" spans="1:9" s="302" customFormat="1" ht="27.6" x14ac:dyDescent="0.3">
      <c r="A152" s="289"/>
      <c r="B152" s="294"/>
      <c r="C152" s="300"/>
      <c r="D152" s="322"/>
      <c r="E152" s="146" t="s">
        <v>1135</v>
      </c>
      <c r="F152" s="147" t="s">
        <v>1007</v>
      </c>
      <c r="G152" s="314" t="s">
        <v>37</v>
      </c>
      <c r="H152" s="314" t="s">
        <v>37</v>
      </c>
      <c r="I152" s="314" t="s">
        <v>37</v>
      </c>
    </row>
    <row r="153" spans="1:9" s="302" customFormat="1" x14ac:dyDescent="0.3">
      <c r="A153" s="289"/>
      <c r="B153" s="294"/>
      <c r="C153" s="300"/>
      <c r="D153" s="322"/>
      <c r="E153" s="146" t="s">
        <v>1136</v>
      </c>
      <c r="F153" s="147" t="s">
        <v>1007</v>
      </c>
      <c r="G153" s="314" t="s">
        <v>37</v>
      </c>
      <c r="H153" s="314" t="s">
        <v>37</v>
      </c>
      <c r="I153" s="314" t="s">
        <v>37</v>
      </c>
    </row>
    <row r="154" spans="1:9" s="302" customFormat="1" ht="27.6" x14ac:dyDescent="0.3">
      <c r="A154" s="289"/>
      <c r="B154" s="294"/>
      <c r="C154" s="300"/>
      <c r="D154" s="322"/>
      <c r="E154" s="146" t="s">
        <v>1137</v>
      </c>
      <c r="F154" s="147" t="s">
        <v>1001</v>
      </c>
      <c r="G154" s="314" t="s">
        <v>37</v>
      </c>
      <c r="H154" s="314" t="s">
        <v>37</v>
      </c>
      <c r="I154" s="314" t="s">
        <v>37</v>
      </c>
    </row>
    <row r="155" spans="1:9" s="302" customFormat="1" x14ac:dyDescent="0.3">
      <c r="A155" s="289"/>
      <c r="B155" s="294"/>
      <c r="C155" s="300"/>
      <c r="D155" s="322"/>
      <c r="E155" s="146" t="s">
        <v>1138</v>
      </c>
      <c r="F155" s="147" t="s">
        <v>1001</v>
      </c>
      <c r="G155" s="314" t="s">
        <v>37</v>
      </c>
      <c r="H155" s="314" t="s">
        <v>37</v>
      </c>
      <c r="I155" s="314" t="s">
        <v>37</v>
      </c>
    </row>
    <row r="156" spans="1:9" s="302" customFormat="1" ht="27.6" x14ac:dyDescent="0.3">
      <c r="A156" s="289"/>
      <c r="B156" s="294"/>
      <c r="C156" s="300"/>
      <c r="D156" s="322"/>
      <c r="E156" s="146" t="s">
        <v>1139</v>
      </c>
      <c r="F156" s="147" t="s">
        <v>1001</v>
      </c>
      <c r="G156" s="314" t="s">
        <v>37</v>
      </c>
      <c r="H156" s="314" t="s">
        <v>37</v>
      </c>
      <c r="I156" s="314" t="s">
        <v>37</v>
      </c>
    </row>
    <row r="157" spans="1:9" s="302" customFormat="1" x14ac:dyDescent="0.3">
      <c r="A157" s="289"/>
      <c r="B157" s="294"/>
      <c r="C157" s="300"/>
      <c r="D157" s="322"/>
      <c r="E157" s="146" t="s">
        <v>1140</v>
      </c>
      <c r="F157" s="147" t="s">
        <v>1007</v>
      </c>
      <c r="G157" s="314" t="s">
        <v>37</v>
      </c>
      <c r="H157" s="314" t="s">
        <v>37</v>
      </c>
      <c r="I157" s="314" t="s">
        <v>37</v>
      </c>
    </row>
    <row r="158" spans="1:9" s="302" customFormat="1" x14ac:dyDescent="0.3">
      <c r="A158" s="289"/>
      <c r="B158" s="294"/>
      <c r="C158" s="300"/>
      <c r="D158" s="322"/>
      <c r="E158" s="146" t="s">
        <v>1141</v>
      </c>
      <c r="F158" s="147" t="s">
        <v>1007</v>
      </c>
      <c r="G158" s="314" t="s">
        <v>37</v>
      </c>
      <c r="H158" s="314" t="s">
        <v>37</v>
      </c>
      <c r="I158" s="314" t="s">
        <v>37</v>
      </c>
    </row>
    <row r="159" spans="1:9" s="302" customFormat="1" ht="27.6" x14ac:dyDescent="0.3">
      <c r="A159" s="289"/>
      <c r="B159" s="294"/>
      <c r="C159" s="300"/>
      <c r="D159" s="322"/>
      <c r="E159" s="146" t="s">
        <v>1142</v>
      </c>
      <c r="F159" s="147" t="s">
        <v>1007</v>
      </c>
      <c r="G159" s="314" t="s">
        <v>37</v>
      </c>
      <c r="H159" s="314" t="s">
        <v>37</v>
      </c>
      <c r="I159" s="314" t="s">
        <v>37</v>
      </c>
    </row>
    <row r="160" spans="1:9" s="302" customFormat="1" ht="69" x14ac:dyDescent="0.3">
      <c r="A160" s="289"/>
      <c r="B160" s="294"/>
      <c r="C160" s="300"/>
      <c r="D160" s="322"/>
      <c r="E160" s="146" t="s">
        <v>1143</v>
      </c>
      <c r="F160" s="147" t="s">
        <v>1007</v>
      </c>
      <c r="G160" s="314" t="s">
        <v>37</v>
      </c>
      <c r="H160" s="314" t="s">
        <v>37</v>
      </c>
      <c r="I160" s="314" t="s">
        <v>37</v>
      </c>
    </row>
    <row r="161" spans="1:9" s="302" customFormat="1" ht="27.6" x14ac:dyDescent="0.3">
      <c r="A161" s="289"/>
      <c r="B161" s="294"/>
      <c r="C161" s="300"/>
      <c r="D161" s="322"/>
      <c r="E161" s="146" t="s">
        <v>1144</v>
      </c>
      <c r="F161" s="147" t="s">
        <v>1007</v>
      </c>
      <c r="G161" s="314" t="s">
        <v>37</v>
      </c>
      <c r="H161" s="314" t="s">
        <v>37</v>
      </c>
      <c r="I161" s="314" t="s">
        <v>37</v>
      </c>
    </row>
    <row r="162" spans="1:9" s="302" customFormat="1" ht="27.6" x14ac:dyDescent="0.3">
      <c r="A162" s="289"/>
      <c r="B162" s="294"/>
      <c r="C162" s="300"/>
      <c r="D162" s="322"/>
      <c r="E162" s="146" t="s">
        <v>1145</v>
      </c>
      <c r="F162" s="147" t="s">
        <v>1007</v>
      </c>
      <c r="G162" s="314" t="s">
        <v>37</v>
      </c>
      <c r="H162" s="314" t="s">
        <v>37</v>
      </c>
      <c r="I162" s="314" t="s">
        <v>37</v>
      </c>
    </row>
    <row r="163" spans="1:9" s="302" customFormat="1" ht="27.6" x14ac:dyDescent="0.3">
      <c r="A163" s="289"/>
      <c r="B163" s="294"/>
      <c r="C163" s="300">
        <v>4</v>
      </c>
      <c r="D163" s="132"/>
      <c r="E163" s="310" t="s">
        <v>1146</v>
      </c>
      <c r="F163" s="311"/>
      <c r="G163" s="312"/>
      <c r="H163" s="312"/>
      <c r="I163" s="312"/>
    </row>
    <row r="164" spans="1:9" s="302" customFormat="1" ht="27.6" x14ac:dyDescent="0.3">
      <c r="A164" s="289"/>
      <c r="B164" s="294"/>
      <c r="C164" s="300"/>
      <c r="D164" s="146"/>
      <c r="E164" s="146" t="s">
        <v>1147</v>
      </c>
      <c r="F164" s="147" t="s">
        <v>1004</v>
      </c>
      <c r="G164" s="314" t="s">
        <v>37</v>
      </c>
      <c r="H164" s="314" t="s">
        <v>37</v>
      </c>
      <c r="I164" s="314" t="s">
        <v>37</v>
      </c>
    </row>
    <row r="165" spans="1:9" s="302" customFormat="1" x14ac:dyDescent="0.3">
      <c r="A165" s="289"/>
      <c r="B165" s="294"/>
      <c r="C165" s="300"/>
      <c r="D165" s="146"/>
      <c r="E165" s="146" t="s">
        <v>1148</v>
      </c>
      <c r="F165" s="147" t="s">
        <v>1004</v>
      </c>
      <c r="G165" s="314" t="s">
        <v>37</v>
      </c>
      <c r="H165" s="314" t="s">
        <v>37</v>
      </c>
      <c r="I165" s="314" t="s">
        <v>37</v>
      </c>
    </row>
    <row r="166" spans="1:9" s="302" customFormat="1" x14ac:dyDescent="0.3">
      <c r="A166" s="289"/>
      <c r="B166" s="294"/>
      <c r="C166" s="300">
        <v>4</v>
      </c>
      <c r="D166" s="132"/>
      <c r="E166" s="310" t="s">
        <v>1149</v>
      </c>
      <c r="F166" s="311"/>
      <c r="G166" s="312"/>
      <c r="H166" s="312"/>
      <c r="I166" s="312"/>
    </row>
    <row r="167" spans="1:9" s="302" customFormat="1" x14ac:dyDescent="0.3">
      <c r="A167" s="289"/>
      <c r="B167" s="294"/>
      <c r="C167" s="300"/>
      <c r="D167" s="146"/>
      <c r="E167" s="146" t="s">
        <v>1150</v>
      </c>
      <c r="F167" s="147" t="s">
        <v>1007</v>
      </c>
      <c r="G167" s="314" t="s">
        <v>37</v>
      </c>
      <c r="H167" s="314" t="s">
        <v>37</v>
      </c>
      <c r="I167" s="314" t="s">
        <v>37</v>
      </c>
    </row>
    <row r="168" spans="1:9" s="302" customFormat="1" ht="27.6" x14ac:dyDescent="0.3">
      <c r="A168" s="289"/>
      <c r="B168" s="294"/>
      <c r="C168" s="300"/>
      <c r="D168" s="146"/>
      <c r="E168" s="146" t="s">
        <v>1151</v>
      </c>
      <c r="F168" s="147" t="s">
        <v>1001</v>
      </c>
      <c r="G168" s="314" t="s">
        <v>37</v>
      </c>
      <c r="H168" s="314" t="s">
        <v>37</v>
      </c>
      <c r="I168" s="314" t="s">
        <v>37</v>
      </c>
    </row>
    <row r="169" spans="1:9" s="302" customFormat="1" ht="27.6" x14ac:dyDescent="0.3">
      <c r="A169" s="289"/>
      <c r="B169" s="294"/>
      <c r="C169" s="300"/>
      <c r="D169" s="146"/>
      <c r="E169" s="146" t="s">
        <v>1152</v>
      </c>
      <c r="F169" s="147" t="s">
        <v>1001</v>
      </c>
      <c r="G169" s="314" t="s">
        <v>37</v>
      </c>
      <c r="H169" s="314" t="s">
        <v>37</v>
      </c>
      <c r="I169" s="314" t="s">
        <v>37</v>
      </c>
    </row>
    <row r="170" spans="1:9" s="302" customFormat="1" ht="27.6" x14ac:dyDescent="0.3">
      <c r="A170" s="289"/>
      <c r="B170" s="294"/>
      <c r="C170" s="300"/>
      <c r="D170" s="146"/>
      <c r="E170" s="146" t="s">
        <v>1153</v>
      </c>
      <c r="F170" s="147" t="s">
        <v>1004</v>
      </c>
      <c r="G170" s="314" t="s">
        <v>37</v>
      </c>
      <c r="H170" s="314" t="s">
        <v>37</v>
      </c>
      <c r="I170" s="314" t="s">
        <v>37</v>
      </c>
    </row>
    <row r="171" spans="1:9" s="302" customFormat="1" x14ac:dyDescent="0.3">
      <c r="A171" s="289"/>
      <c r="B171" s="294"/>
      <c r="C171" s="300">
        <v>4</v>
      </c>
      <c r="D171" s="132"/>
      <c r="E171" s="310" t="s">
        <v>1154</v>
      </c>
      <c r="F171" s="311"/>
      <c r="G171" s="312"/>
      <c r="H171" s="312"/>
      <c r="I171" s="312"/>
    </row>
    <row r="172" spans="1:9" s="302" customFormat="1" ht="41.4" x14ac:dyDescent="0.3">
      <c r="A172" s="289"/>
      <c r="B172" s="294"/>
      <c r="C172" s="300"/>
      <c r="D172" s="146"/>
      <c r="E172" s="146" t="s">
        <v>1562</v>
      </c>
      <c r="F172" s="147" t="s">
        <v>1007</v>
      </c>
      <c r="G172" s="314" t="s">
        <v>37</v>
      </c>
      <c r="H172" s="314" t="s">
        <v>37</v>
      </c>
      <c r="I172" s="314" t="s">
        <v>37</v>
      </c>
    </row>
    <row r="173" spans="1:9" s="302" customFormat="1" ht="41.4" x14ac:dyDescent="0.3">
      <c r="A173" s="289"/>
      <c r="B173" s="294"/>
      <c r="C173" s="300"/>
      <c r="D173" s="146"/>
      <c r="E173" s="146" t="s">
        <v>1563</v>
      </c>
      <c r="F173" s="147" t="s">
        <v>1007</v>
      </c>
      <c r="G173" s="314" t="s">
        <v>37</v>
      </c>
      <c r="H173" s="314" t="s">
        <v>37</v>
      </c>
      <c r="I173" s="314" t="s">
        <v>37</v>
      </c>
    </row>
    <row r="174" spans="1:9" s="302" customFormat="1" x14ac:dyDescent="0.3">
      <c r="A174" s="289"/>
      <c r="B174" s="294"/>
      <c r="C174" s="300"/>
      <c r="D174" s="146"/>
      <c r="E174" s="146" t="s">
        <v>1155</v>
      </c>
      <c r="F174" s="147" t="s">
        <v>1007</v>
      </c>
      <c r="G174" s="314" t="s">
        <v>37</v>
      </c>
      <c r="H174" s="314" t="s">
        <v>37</v>
      </c>
      <c r="I174" s="314" t="s">
        <v>37</v>
      </c>
    </row>
    <row r="175" spans="1:9" s="302" customFormat="1" ht="27.6" x14ac:dyDescent="0.3">
      <c r="A175" s="289"/>
      <c r="B175" s="294"/>
      <c r="C175" s="300"/>
      <c r="D175" s="146"/>
      <c r="E175" s="146" t="s">
        <v>1156</v>
      </c>
      <c r="F175" s="147" t="s">
        <v>1004</v>
      </c>
      <c r="G175" s="314" t="s">
        <v>37</v>
      </c>
      <c r="H175" s="314" t="s">
        <v>37</v>
      </c>
      <c r="I175" s="314" t="s">
        <v>37</v>
      </c>
    </row>
    <row r="176" spans="1:9" s="302" customFormat="1" ht="27.6" x14ac:dyDescent="0.3">
      <c r="A176" s="289"/>
      <c r="B176" s="294"/>
      <c r="C176" s="300"/>
      <c r="D176" s="146"/>
      <c r="E176" s="146" t="s">
        <v>1157</v>
      </c>
      <c r="F176" s="147" t="s">
        <v>1007</v>
      </c>
      <c r="G176" s="314" t="s">
        <v>37</v>
      </c>
      <c r="H176" s="314" t="s">
        <v>37</v>
      </c>
      <c r="I176" s="314" t="s">
        <v>37</v>
      </c>
    </row>
    <row r="177" spans="1:9" s="302" customFormat="1" ht="27.6" x14ac:dyDescent="0.3">
      <c r="A177" s="289"/>
      <c r="B177" s="294"/>
      <c r="C177" s="300"/>
      <c r="D177" s="146"/>
      <c r="E177" s="146" t="s">
        <v>1158</v>
      </c>
      <c r="F177" s="147" t="s">
        <v>1007</v>
      </c>
      <c r="G177" s="314" t="s">
        <v>37</v>
      </c>
      <c r="H177" s="314" t="s">
        <v>37</v>
      </c>
      <c r="I177" s="314" t="s">
        <v>37</v>
      </c>
    </row>
    <row r="178" spans="1:9" s="302" customFormat="1" ht="55.2" x14ac:dyDescent="0.3">
      <c r="A178" s="289"/>
      <c r="B178" s="294"/>
      <c r="C178" s="300"/>
      <c r="D178" s="146"/>
      <c r="E178" s="146" t="s">
        <v>1159</v>
      </c>
      <c r="F178" s="147" t="s">
        <v>1007</v>
      </c>
      <c r="G178" s="314" t="s">
        <v>37</v>
      </c>
      <c r="H178" s="314" t="s">
        <v>37</v>
      </c>
      <c r="I178" s="314" t="s">
        <v>37</v>
      </c>
    </row>
    <row r="179" spans="1:9" s="302" customFormat="1" ht="27.6" x14ac:dyDescent="0.3">
      <c r="A179" s="289"/>
      <c r="B179" s="294"/>
      <c r="C179" s="300"/>
      <c r="D179" s="146"/>
      <c r="E179" s="146" t="s">
        <v>1160</v>
      </c>
      <c r="F179" s="147" t="s">
        <v>1007</v>
      </c>
      <c r="G179" s="314" t="s">
        <v>37</v>
      </c>
      <c r="H179" s="314" t="s">
        <v>37</v>
      </c>
      <c r="I179" s="314" t="s">
        <v>37</v>
      </c>
    </row>
    <row r="180" spans="1:9" s="302" customFormat="1" x14ac:dyDescent="0.3">
      <c r="A180" s="289"/>
      <c r="B180" s="294"/>
      <c r="C180" s="300"/>
      <c r="D180" s="146"/>
      <c r="E180" s="146" t="s">
        <v>1161</v>
      </c>
      <c r="F180" s="147" t="s">
        <v>1007</v>
      </c>
      <c r="G180" s="314" t="s">
        <v>37</v>
      </c>
      <c r="H180" s="314" t="s">
        <v>37</v>
      </c>
      <c r="I180" s="314" t="s">
        <v>37</v>
      </c>
    </row>
    <row r="181" spans="1:9" s="302" customFormat="1" ht="27.6" x14ac:dyDescent="0.3">
      <c r="A181" s="289"/>
      <c r="B181" s="294"/>
      <c r="C181" s="300"/>
      <c r="D181" s="146"/>
      <c r="E181" s="146" t="s">
        <v>1162</v>
      </c>
      <c r="F181" s="147" t="s">
        <v>1007</v>
      </c>
      <c r="G181" s="314" t="s">
        <v>37</v>
      </c>
      <c r="H181" s="314" t="s">
        <v>37</v>
      </c>
      <c r="I181" s="314" t="s">
        <v>37</v>
      </c>
    </row>
    <row r="182" spans="1:9" s="302" customFormat="1" ht="27.6" x14ac:dyDescent="0.3">
      <c r="A182" s="289"/>
      <c r="B182" s="294"/>
      <c r="C182" s="300"/>
      <c r="D182" s="146"/>
      <c r="E182" s="146" t="s">
        <v>1163</v>
      </c>
      <c r="F182" s="147" t="s">
        <v>1007</v>
      </c>
      <c r="G182" s="314" t="s">
        <v>37</v>
      </c>
      <c r="H182" s="314" t="s">
        <v>37</v>
      </c>
      <c r="I182" s="314" t="s">
        <v>37</v>
      </c>
    </row>
    <row r="183" spans="1:9" s="302" customFormat="1" x14ac:dyDescent="0.3">
      <c r="A183" s="289"/>
      <c r="B183" s="294"/>
      <c r="C183" s="300"/>
      <c r="D183" s="146"/>
      <c r="E183" s="146" t="s">
        <v>1164</v>
      </c>
      <c r="F183" s="147" t="s">
        <v>30</v>
      </c>
      <c r="G183" s="314" t="s">
        <v>37</v>
      </c>
      <c r="H183" s="314" t="s">
        <v>37</v>
      </c>
      <c r="I183" s="314" t="s">
        <v>37</v>
      </c>
    </row>
    <row r="184" spans="1:9" s="302" customFormat="1" ht="27.6" x14ac:dyDescent="0.3">
      <c r="A184" s="289"/>
      <c r="B184" s="294"/>
      <c r="C184" s="300"/>
      <c r="D184" s="146"/>
      <c r="E184" s="146" t="s">
        <v>1165</v>
      </c>
      <c r="F184" s="147" t="s">
        <v>1007</v>
      </c>
      <c r="G184" s="314" t="s">
        <v>37</v>
      </c>
      <c r="H184" s="314" t="s">
        <v>37</v>
      </c>
      <c r="I184" s="314" t="s">
        <v>37</v>
      </c>
    </row>
    <row r="185" spans="1:9" s="302" customFormat="1" x14ac:dyDescent="0.3">
      <c r="A185" s="289"/>
      <c r="B185" s="294"/>
      <c r="C185" s="300"/>
      <c r="D185" s="146"/>
      <c r="E185" s="146" t="s">
        <v>1166</v>
      </c>
      <c r="F185" s="147" t="s">
        <v>1004</v>
      </c>
      <c r="G185" s="314" t="s">
        <v>37</v>
      </c>
      <c r="H185" s="314" t="s">
        <v>37</v>
      </c>
      <c r="I185" s="314" t="s">
        <v>37</v>
      </c>
    </row>
    <row r="186" spans="1:9" s="302" customFormat="1" x14ac:dyDescent="0.3">
      <c r="A186" s="289"/>
      <c r="B186" s="294"/>
      <c r="C186" s="300"/>
      <c r="D186" s="146"/>
      <c r="E186" s="146" t="s">
        <v>1167</v>
      </c>
      <c r="F186" s="147" t="s">
        <v>1004</v>
      </c>
      <c r="G186" s="314" t="s">
        <v>37</v>
      </c>
      <c r="H186" s="314" t="s">
        <v>37</v>
      </c>
      <c r="I186" s="314" t="s">
        <v>37</v>
      </c>
    </row>
    <row r="187" spans="1:9" s="302" customFormat="1" x14ac:dyDescent="0.3">
      <c r="A187" s="289"/>
      <c r="B187" s="294"/>
      <c r="C187" s="300"/>
      <c r="D187" s="146"/>
      <c r="E187" s="146" t="s">
        <v>1168</v>
      </c>
      <c r="F187" s="147" t="s">
        <v>1004</v>
      </c>
      <c r="G187" s="314" t="s">
        <v>37</v>
      </c>
      <c r="H187" s="314" t="s">
        <v>37</v>
      </c>
      <c r="I187" s="314" t="s">
        <v>37</v>
      </c>
    </row>
    <row r="188" spans="1:9" s="302" customFormat="1" ht="27.6" x14ac:dyDescent="0.3">
      <c r="A188" s="289"/>
      <c r="B188" s="294"/>
      <c r="C188" s="300">
        <v>4</v>
      </c>
      <c r="D188" s="132"/>
      <c r="E188" s="310" t="s">
        <v>1169</v>
      </c>
      <c r="F188" s="311"/>
      <c r="G188" s="312"/>
      <c r="H188" s="312"/>
      <c r="I188" s="312"/>
    </row>
    <row r="189" spans="1:9" s="302" customFormat="1" ht="41.4" x14ac:dyDescent="0.3">
      <c r="A189" s="289"/>
      <c r="B189" s="294"/>
      <c r="C189" s="300"/>
      <c r="D189" s="146"/>
      <c r="E189" s="146" t="s">
        <v>1170</v>
      </c>
      <c r="F189" s="147" t="s">
        <v>1007</v>
      </c>
      <c r="G189" s="314" t="s">
        <v>37</v>
      </c>
      <c r="H189" s="314" t="s">
        <v>37</v>
      </c>
      <c r="I189" s="314" t="s">
        <v>37</v>
      </c>
    </row>
    <row r="190" spans="1:9" s="302" customFormat="1" ht="27.6" x14ac:dyDescent="0.3">
      <c r="A190" s="289"/>
      <c r="B190" s="294"/>
      <c r="C190" s="300">
        <v>4</v>
      </c>
      <c r="D190" s="132"/>
      <c r="E190" s="310" t="s">
        <v>1171</v>
      </c>
      <c r="F190" s="311"/>
      <c r="G190" s="312"/>
      <c r="H190" s="312"/>
      <c r="I190" s="312"/>
    </row>
    <row r="191" spans="1:9" s="302" customFormat="1" ht="55.2" x14ac:dyDescent="0.3">
      <c r="A191" s="289"/>
      <c r="B191" s="294"/>
      <c r="C191" s="300"/>
      <c r="D191" s="146"/>
      <c r="E191" s="146" t="s">
        <v>1172</v>
      </c>
      <c r="F191" s="147" t="s">
        <v>1007</v>
      </c>
      <c r="G191" s="314" t="s">
        <v>37</v>
      </c>
      <c r="H191" s="314" t="s">
        <v>37</v>
      </c>
      <c r="I191" s="314" t="s">
        <v>37</v>
      </c>
    </row>
    <row r="192" spans="1:9" s="302" customFormat="1" ht="69" x14ac:dyDescent="0.3">
      <c r="A192" s="289"/>
      <c r="B192" s="294"/>
      <c r="C192" s="300"/>
      <c r="D192" s="146"/>
      <c r="E192" s="146" t="s">
        <v>1173</v>
      </c>
      <c r="F192" s="147" t="s">
        <v>1007</v>
      </c>
      <c r="G192" s="314" t="s">
        <v>37</v>
      </c>
      <c r="H192" s="314" t="s">
        <v>37</v>
      </c>
      <c r="I192" s="314" t="s">
        <v>37</v>
      </c>
    </row>
    <row r="193" spans="1:9" s="302" customFormat="1" x14ac:dyDescent="0.3">
      <c r="A193" s="289"/>
      <c r="B193" s="294"/>
      <c r="C193" s="300"/>
      <c r="D193" s="146"/>
      <c r="E193" s="146" t="s">
        <v>1174</v>
      </c>
      <c r="F193" s="147" t="s">
        <v>1007</v>
      </c>
      <c r="G193" s="314" t="s">
        <v>37</v>
      </c>
      <c r="H193" s="314" t="s">
        <v>37</v>
      </c>
      <c r="I193" s="314" t="s">
        <v>37</v>
      </c>
    </row>
    <row r="194" spans="1:9" s="302" customFormat="1" x14ac:dyDescent="0.3">
      <c r="A194" s="289"/>
      <c r="B194" s="294"/>
      <c r="C194" s="300">
        <v>4</v>
      </c>
      <c r="D194" s="132"/>
      <c r="E194" s="310" t="s">
        <v>1175</v>
      </c>
      <c r="F194" s="311"/>
      <c r="G194" s="312"/>
      <c r="H194" s="312"/>
      <c r="I194" s="312"/>
    </row>
    <row r="195" spans="1:9" s="302" customFormat="1" x14ac:dyDescent="0.3">
      <c r="A195" s="289"/>
      <c r="B195" s="294"/>
      <c r="C195" s="300"/>
      <c r="D195" s="146"/>
      <c r="E195" s="146" t="s">
        <v>1176</v>
      </c>
      <c r="F195" s="147" t="s">
        <v>1007</v>
      </c>
      <c r="G195" s="314" t="s">
        <v>37</v>
      </c>
      <c r="H195" s="314" t="s">
        <v>37</v>
      </c>
      <c r="I195" s="314" t="s">
        <v>37</v>
      </c>
    </row>
    <row r="196" spans="1:9" s="302" customFormat="1" x14ac:dyDescent="0.3">
      <c r="A196" s="289"/>
      <c r="B196" s="294"/>
      <c r="C196" s="300">
        <v>4</v>
      </c>
      <c r="D196" s="132"/>
      <c r="E196" s="310" t="s">
        <v>1177</v>
      </c>
      <c r="F196" s="311"/>
      <c r="G196" s="312"/>
      <c r="H196" s="312"/>
      <c r="I196" s="312"/>
    </row>
    <row r="197" spans="1:9" s="302" customFormat="1" ht="41.4" x14ac:dyDescent="0.3">
      <c r="A197" s="289"/>
      <c r="B197" s="294"/>
      <c r="C197" s="300"/>
      <c r="D197" s="146"/>
      <c r="E197" s="146" t="s">
        <v>1178</v>
      </c>
      <c r="F197" s="147" t="s">
        <v>1007</v>
      </c>
      <c r="G197" s="314" t="s">
        <v>37</v>
      </c>
      <c r="H197" s="314" t="s">
        <v>37</v>
      </c>
      <c r="I197" s="314" t="s">
        <v>37</v>
      </c>
    </row>
    <row r="198" spans="1:9" s="302" customFormat="1" ht="69" x14ac:dyDescent="0.3">
      <c r="A198" s="289"/>
      <c r="B198" s="294"/>
      <c r="C198" s="300"/>
      <c r="D198" s="146"/>
      <c r="E198" s="146" t="s">
        <v>1179</v>
      </c>
      <c r="F198" s="147" t="s">
        <v>1007</v>
      </c>
      <c r="G198" s="314" t="s">
        <v>39</v>
      </c>
      <c r="H198" s="314" t="s">
        <v>39</v>
      </c>
      <c r="I198" s="314" t="s">
        <v>39</v>
      </c>
    </row>
    <row r="199" spans="1:9" s="302" customFormat="1" ht="27.6" x14ac:dyDescent="0.3">
      <c r="A199" s="289"/>
      <c r="B199" s="294"/>
      <c r="C199" s="300"/>
      <c r="D199" s="146"/>
      <c r="E199" s="146" t="s">
        <v>1180</v>
      </c>
      <c r="F199" s="147" t="s">
        <v>1007</v>
      </c>
      <c r="G199" s="314" t="s">
        <v>39</v>
      </c>
      <c r="H199" s="314" t="s">
        <v>39</v>
      </c>
      <c r="I199" s="314" t="s">
        <v>39</v>
      </c>
    </row>
    <row r="200" spans="1:9" s="302" customFormat="1" ht="27.6" x14ac:dyDescent="0.3">
      <c r="A200" s="289"/>
      <c r="B200" s="294"/>
      <c r="C200" s="300"/>
      <c r="D200" s="146"/>
      <c r="E200" s="146" t="s">
        <v>1181</v>
      </c>
      <c r="F200" s="147" t="s">
        <v>1007</v>
      </c>
      <c r="G200" s="314" t="s">
        <v>37</v>
      </c>
      <c r="H200" s="314" t="s">
        <v>37</v>
      </c>
      <c r="I200" s="314" t="s">
        <v>37</v>
      </c>
    </row>
    <row r="201" spans="1:9" s="302" customFormat="1" ht="27.6" x14ac:dyDescent="0.3">
      <c r="A201" s="289"/>
      <c r="B201" s="294"/>
      <c r="C201" s="300"/>
      <c r="D201" s="146"/>
      <c r="E201" s="146" t="s">
        <v>1182</v>
      </c>
      <c r="F201" s="147" t="s">
        <v>1007</v>
      </c>
      <c r="G201" s="314" t="s">
        <v>37</v>
      </c>
      <c r="H201" s="314" t="s">
        <v>37</v>
      </c>
      <c r="I201" s="314" t="s">
        <v>37</v>
      </c>
    </row>
    <row r="202" spans="1:9" s="302" customFormat="1" ht="55.2" x14ac:dyDescent="0.3">
      <c r="A202" s="289"/>
      <c r="B202" s="294"/>
      <c r="C202" s="300"/>
      <c r="D202" s="146"/>
      <c r="E202" s="146" t="s">
        <v>1183</v>
      </c>
      <c r="F202" s="147" t="s">
        <v>1007</v>
      </c>
      <c r="G202" s="314" t="s">
        <v>37</v>
      </c>
      <c r="H202" s="314" t="s">
        <v>37</v>
      </c>
      <c r="I202" s="314" t="s">
        <v>37</v>
      </c>
    </row>
    <row r="203" spans="1:9" s="302" customFormat="1" ht="41.4" x14ac:dyDescent="0.3">
      <c r="A203" s="289"/>
      <c r="B203" s="294"/>
      <c r="C203" s="300"/>
      <c r="D203" s="146"/>
      <c r="E203" s="146" t="s">
        <v>1184</v>
      </c>
      <c r="F203" s="147" t="s">
        <v>1007</v>
      </c>
      <c r="G203" s="314" t="s">
        <v>37</v>
      </c>
      <c r="H203" s="314" t="s">
        <v>37</v>
      </c>
      <c r="I203" s="314" t="s">
        <v>37</v>
      </c>
    </row>
    <row r="204" spans="1:9" s="302" customFormat="1" ht="27.6" x14ac:dyDescent="0.3">
      <c r="A204" s="289"/>
      <c r="B204" s="294"/>
      <c r="C204" s="300"/>
      <c r="D204" s="146"/>
      <c r="E204" s="146" t="s">
        <v>1185</v>
      </c>
      <c r="F204" s="147" t="s">
        <v>1007</v>
      </c>
      <c r="G204" s="314" t="s">
        <v>37</v>
      </c>
      <c r="H204" s="314" t="s">
        <v>37</v>
      </c>
      <c r="I204" s="314" t="s">
        <v>37</v>
      </c>
    </row>
    <row r="205" spans="1:9" s="302" customFormat="1" ht="27.6" x14ac:dyDescent="0.3">
      <c r="A205" s="289"/>
      <c r="B205" s="294"/>
      <c r="C205" s="300"/>
      <c r="D205" s="146"/>
      <c r="E205" s="146" t="s">
        <v>1186</v>
      </c>
      <c r="F205" s="147" t="s">
        <v>1007</v>
      </c>
      <c r="G205" s="314" t="s">
        <v>37</v>
      </c>
      <c r="H205" s="314" t="s">
        <v>37</v>
      </c>
      <c r="I205" s="314" t="s">
        <v>37</v>
      </c>
    </row>
    <row r="206" spans="1:9" s="302" customFormat="1" x14ac:dyDescent="0.3">
      <c r="A206" s="289"/>
      <c r="B206" s="294"/>
      <c r="C206" s="300"/>
      <c r="D206" s="146"/>
      <c r="E206" s="146" t="s">
        <v>1187</v>
      </c>
      <c r="F206" s="147" t="s">
        <v>1007</v>
      </c>
      <c r="G206" s="314" t="s">
        <v>39</v>
      </c>
      <c r="H206" s="314" t="s">
        <v>39</v>
      </c>
      <c r="I206" s="314" t="s">
        <v>39</v>
      </c>
    </row>
    <row r="207" spans="1:9" s="302" customFormat="1" ht="27.6" x14ac:dyDescent="0.3">
      <c r="A207" s="289"/>
      <c r="B207" s="294"/>
      <c r="C207" s="300"/>
      <c r="D207" s="146"/>
      <c r="E207" s="146" t="s">
        <v>1188</v>
      </c>
      <c r="F207" s="147" t="s">
        <v>1007</v>
      </c>
      <c r="G207" s="314" t="s">
        <v>37</v>
      </c>
      <c r="H207" s="314" t="s">
        <v>37</v>
      </c>
      <c r="I207" s="314" t="s">
        <v>37</v>
      </c>
    </row>
    <row r="208" spans="1:9" s="302" customFormat="1" ht="27.6" x14ac:dyDescent="0.3">
      <c r="A208" s="289"/>
      <c r="B208" s="294"/>
      <c r="C208" s="300"/>
      <c r="D208" s="146"/>
      <c r="E208" s="146" t="s">
        <v>1189</v>
      </c>
      <c r="F208" s="147" t="s">
        <v>1007</v>
      </c>
      <c r="G208" s="314" t="s">
        <v>37</v>
      </c>
      <c r="H208" s="314" t="s">
        <v>37</v>
      </c>
      <c r="I208" s="314" t="s">
        <v>37</v>
      </c>
    </row>
    <row r="209" spans="1:9" s="302" customFormat="1" ht="27.6" x14ac:dyDescent="0.3">
      <c r="A209" s="289"/>
      <c r="B209" s="294"/>
      <c r="C209" s="300"/>
      <c r="D209" s="146"/>
      <c r="E209" s="146" t="s">
        <v>1190</v>
      </c>
      <c r="F209" s="147" t="s">
        <v>1007</v>
      </c>
      <c r="G209" s="314" t="s">
        <v>37</v>
      </c>
      <c r="H209" s="314" t="s">
        <v>37</v>
      </c>
      <c r="I209" s="314" t="s">
        <v>37</v>
      </c>
    </row>
    <row r="210" spans="1:9" s="302" customFormat="1" ht="27.6" x14ac:dyDescent="0.3">
      <c r="A210" s="289"/>
      <c r="B210" s="294"/>
      <c r="C210" s="300"/>
      <c r="D210" s="146"/>
      <c r="E210" s="146" t="s">
        <v>1191</v>
      </c>
      <c r="F210" s="147" t="s">
        <v>1007</v>
      </c>
      <c r="G210" s="314" t="s">
        <v>39</v>
      </c>
      <c r="H210" s="314" t="s">
        <v>39</v>
      </c>
      <c r="I210" s="314" t="s">
        <v>39</v>
      </c>
    </row>
    <row r="211" spans="1:9" s="302" customFormat="1" ht="55.2" x14ac:dyDescent="0.3">
      <c r="A211" s="289"/>
      <c r="B211" s="294"/>
      <c r="C211" s="300"/>
      <c r="D211" s="146"/>
      <c r="E211" s="146" t="s">
        <v>1192</v>
      </c>
      <c r="F211" s="147" t="s">
        <v>1007</v>
      </c>
      <c r="G211" s="314" t="s">
        <v>37</v>
      </c>
      <c r="H211" s="314" t="s">
        <v>37</v>
      </c>
      <c r="I211" s="314" t="s">
        <v>37</v>
      </c>
    </row>
    <row r="212" spans="1:9" s="302" customFormat="1" x14ac:dyDescent="0.3">
      <c r="A212" s="289"/>
      <c r="B212" s="294"/>
      <c r="C212" s="300">
        <v>4</v>
      </c>
      <c r="D212" s="132"/>
      <c r="E212" s="310" t="s">
        <v>1193</v>
      </c>
      <c r="F212" s="311"/>
      <c r="G212" s="312"/>
      <c r="H212" s="312"/>
      <c r="I212" s="312"/>
    </row>
    <row r="213" spans="1:9" s="302" customFormat="1" ht="27.6" x14ac:dyDescent="0.3">
      <c r="A213" s="289"/>
      <c r="B213" s="294"/>
      <c r="C213" s="300"/>
      <c r="D213" s="146"/>
      <c r="E213" s="146" t="s">
        <v>1194</v>
      </c>
      <c r="F213" s="147" t="s">
        <v>1007</v>
      </c>
      <c r="G213" s="314" t="s">
        <v>37</v>
      </c>
      <c r="H213" s="314" t="s">
        <v>37</v>
      </c>
      <c r="I213" s="314" t="s">
        <v>37</v>
      </c>
    </row>
    <row r="214" spans="1:9" s="302" customFormat="1" ht="55.2" x14ac:dyDescent="0.3">
      <c r="A214" s="289"/>
      <c r="B214" s="294"/>
      <c r="C214" s="300"/>
      <c r="D214" s="146"/>
      <c r="E214" s="146" t="s">
        <v>1195</v>
      </c>
      <c r="F214" s="147" t="s">
        <v>1004</v>
      </c>
      <c r="G214" s="314" t="s">
        <v>37</v>
      </c>
      <c r="H214" s="314" t="s">
        <v>37</v>
      </c>
      <c r="I214" s="314" t="s">
        <v>37</v>
      </c>
    </row>
    <row r="215" spans="1:9" s="302" customFormat="1" x14ac:dyDescent="0.3">
      <c r="A215" s="289"/>
      <c r="B215" s="294"/>
      <c r="C215" s="300"/>
      <c r="D215" s="146"/>
      <c r="E215" s="146" t="s">
        <v>1196</v>
      </c>
      <c r="F215" s="147" t="s">
        <v>1007</v>
      </c>
      <c r="G215" s="314" t="s">
        <v>37</v>
      </c>
      <c r="H215" s="314" t="s">
        <v>37</v>
      </c>
      <c r="I215" s="314" t="s">
        <v>37</v>
      </c>
    </row>
    <row r="216" spans="1:9" s="302" customFormat="1" x14ac:dyDescent="0.3">
      <c r="A216" s="289"/>
      <c r="B216" s="294"/>
      <c r="C216" s="300">
        <v>4</v>
      </c>
      <c r="D216" s="132"/>
      <c r="E216" s="310" t="s">
        <v>1197</v>
      </c>
      <c r="F216" s="311"/>
      <c r="G216" s="312"/>
      <c r="H216" s="312"/>
      <c r="I216" s="312"/>
    </row>
    <row r="217" spans="1:9" s="302" customFormat="1" x14ac:dyDescent="0.3">
      <c r="A217" s="289"/>
      <c r="B217" s="294"/>
      <c r="C217" s="300"/>
      <c r="D217" s="146"/>
      <c r="E217" s="146" t="s">
        <v>1198</v>
      </c>
      <c r="F217" s="147" t="s">
        <v>1199</v>
      </c>
      <c r="G217" s="314" t="s">
        <v>37</v>
      </c>
      <c r="H217" s="314" t="s">
        <v>37</v>
      </c>
      <c r="I217" s="314" t="s">
        <v>37</v>
      </c>
    </row>
    <row r="218" spans="1:9" s="302" customFormat="1" ht="41.4" x14ac:dyDescent="0.3">
      <c r="A218" s="289"/>
      <c r="B218" s="294"/>
      <c r="C218" s="300"/>
      <c r="D218" s="146"/>
      <c r="E218" s="146" t="s">
        <v>1200</v>
      </c>
      <c r="F218" s="147" t="s">
        <v>1199</v>
      </c>
      <c r="G218" s="314" t="s">
        <v>37</v>
      </c>
      <c r="H218" s="314" t="s">
        <v>37</v>
      </c>
      <c r="I218" s="314" t="s">
        <v>37</v>
      </c>
    </row>
    <row r="219" spans="1:9" s="302" customFormat="1" x14ac:dyDescent="0.3">
      <c r="A219" s="289"/>
      <c r="B219" s="294"/>
      <c r="C219" s="300"/>
      <c r="D219" s="146"/>
      <c r="E219" s="146" t="s">
        <v>1201</v>
      </c>
      <c r="F219" s="147" t="s">
        <v>1007</v>
      </c>
      <c r="G219" s="314" t="s">
        <v>37</v>
      </c>
      <c r="H219" s="314" t="s">
        <v>37</v>
      </c>
      <c r="I219" s="314" t="s">
        <v>37</v>
      </c>
    </row>
    <row r="220" spans="1:9" s="302" customFormat="1" x14ac:dyDescent="0.3">
      <c r="A220" s="289"/>
      <c r="B220" s="294"/>
      <c r="C220" s="300"/>
      <c r="D220" s="146"/>
      <c r="E220" s="146" t="s">
        <v>1202</v>
      </c>
      <c r="F220" s="147" t="s">
        <v>1007</v>
      </c>
      <c r="G220" s="314" t="s">
        <v>37</v>
      </c>
      <c r="H220" s="314" t="s">
        <v>37</v>
      </c>
      <c r="I220" s="314" t="s">
        <v>37</v>
      </c>
    </row>
    <row r="221" spans="1:9" s="302" customFormat="1" ht="27.6" x14ac:dyDescent="0.3">
      <c r="A221" s="289"/>
      <c r="B221" s="294"/>
      <c r="C221" s="300"/>
      <c r="D221" s="146"/>
      <c r="E221" s="146" t="s">
        <v>1203</v>
      </c>
      <c r="F221" s="147" t="s">
        <v>1004</v>
      </c>
      <c r="G221" s="314" t="s">
        <v>37</v>
      </c>
      <c r="H221" s="314" t="s">
        <v>37</v>
      </c>
      <c r="I221" s="314" t="s">
        <v>37</v>
      </c>
    </row>
    <row r="222" spans="1:9" s="302" customFormat="1" ht="41.4" x14ac:dyDescent="0.3">
      <c r="A222" s="289"/>
      <c r="B222" s="294"/>
      <c r="C222" s="300"/>
      <c r="D222" s="146"/>
      <c r="E222" s="146" t="s">
        <v>1204</v>
      </c>
      <c r="F222" s="147" t="s">
        <v>1007</v>
      </c>
      <c r="G222" s="314" t="s">
        <v>39</v>
      </c>
      <c r="H222" s="314" t="s">
        <v>39</v>
      </c>
      <c r="I222" s="314" t="s">
        <v>39</v>
      </c>
    </row>
    <row r="223" spans="1:9" s="302" customFormat="1" ht="41.4" x14ac:dyDescent="0.3">
      <c r="A223" s="289"/>
      <c r="B223" s="294"/>
      <c r="C223" s="300"/>
      <c r="D223" s="146"/>
      <c r="E223" s="146" t="s">
        <v>1205</v>
      </c>
      <c r="F223" s="147" t="s">
        <v>1199</v>
      </c>
      <c r="G223" s="314" t="s">
        <v>37</v>
      </c>
      <c r="H223" s="314" t="s">
        <v>37</v>
      </c>
      <c r="I223" s="314" t="s">
        <v>37</v>
      </c>
    </row>
    <row r="224" spans="1:9" s="302" customFormat="1" ht="41.4" x14ac:dyDescent="0.3">
      <c r="A224" s="289"/>
      <c r="B224" s="294"/>
      <c r="C224" s="300"/>
      <c r="D224" s="146"/>
      <c r="E224" s="146" t="s">
        <v>1206</v>
      </c>
      <c r="F224" s="147" t="s">
        <v>1007</v>
      </c>
      <c r="G224" s="314" t="s">
        <v>39</v>
      </c>
      <c r="H224" s="314" t="s">
        <v>39</v>
      </c>
      <c r="I224" s="314" t="s">
        <v>39</v>
      </c>
    </row>
    <row r="225" spans="1:9" s="302" customFormat="1" x14ac:dyDescent="0.3">
      <c r="A225" s="289"/>
      <c r="B225" s="294"/>
      <c r="C225" s="300">
        <v>4</v>
      </c>
      <c r="D225" s="132"/>
      <c r="E225" s="310" t="s">
        <v>1207</v>
      </c>
      <c r="F225" s="311"/>
      <c r="G225" s="312"/>
      <c r="H225" s="312"/>
      <c r="I225" s="312"/>
    </row>
    <row r="226" spans="1:9" s="302" customFormat="1" x14ac:dyDescent="0.3">
      <c r="A226" s="289"/>
      <c r="B226" s="294"/>
      <c r="C226" s="300"/>
      <c r="D226" s="146"/>
      <c r="E226" s="146" t="s">
        <v>1208</v>
      </c>
      <c r="F226" s="147" t="s">
        <v>1199</v>
      </c>
      <c r="G226" s="314" t="s">
        <v>37</v>
      </c>
      <c r="H226" s="314" t="s">
        <v>37</v>
      </c>
      <c r="I226" s="314" t="s">
        <v>37</v>
      </c>
    </row>
    <row r="227" spans="1:9" s="302" customFormat="1" ht="41.4" x14ac:dyDescent="0.3">
      <c r="A227" s="289"/>
      <c r="B227" s="294"/>
      <c r="C227" s="300"/>
      <c r="D227" s="146"/>
      <c r="E227" s="146" t="s">
        <v>1209</v>
      </c>
      <c r="F227" s="147" t="s">
        <v>1199</v>
      </c>
      <c r="G227" s="314" t="s">
        <v>37</v>
      </c>
      <c r="H227" s="314" t="s">
        <v>37</v>
      </c>
      <c r="I227" s="314" t="s">
        <v>37</v>
      </c>
    </row>
    <row r="228" spans="1:9" s="302" customFormat="1" ht="27.6" x14ac:dyDescent="0.3">
      <c r="A228" s="289"/>
      <c r="B228" s="294"/>
      <c r="C228" s="300"/>
      <c r="D228" s="146"/>
      <c r="E228" s="146" t="s">
        <v>1210</v>
      </c>
      <c r="F228" s="147" t="s">
        <v>1199</v>
      </c>
      <c r="G228" s="314" t="s">
        <v>37</v>
      </c>
      <c r="H228" s="314" t="s">
        <v>37</v>
      </c>
      <c r="I228" s="314" t="s">
        <v>37</v>
      </c>
    </row>
    <row r="229" spans="1:9" s="302" customFormat="1" x14ac:dyDescent="0.3">
      <c r="A229" s="289"/>
      <c r="B229" s="294"/>
      <c r="C229" s="300"/>
      <c r="D229" s="146"/>
      <c r="E229" s="146" t="s">
        <v>1211</v>
      </c>
      <c r="F229" s="147" t="s">
        <v>1199</v>
      </c>
      <c r="G229" s="314" t="s">
        <v>37</v>
      </c>
      <c r="H229" s="314" t="s">
        <v>37</v>
      </c>
      <c r="I229" s="314" t="s">
        <v>37</v>
      </c>
    </row>
    <row r="230" spans="1:9" s="302" customFormat="1" ht="27.6" x14ac:dyDescent="0.3">
      <c r="A230" s="289"/>
      <c r="B230" s="294"/>
      <c r="C230" s="300"/>
      <c r="D230" s="146"/>
      <c r="E230" s="146" t="s">
        <v>1212</v>
      </c>
      <c r="F230" s="147" t="s">
        <v>1199</v>
      </c>
      <c r="G230" s="314" t="s">
        <v>37</v>
      </c>
      <c r="H230" s="314" t="s">
        <v>37</v>
      </c>
      <c r="I230" s="314" t="s">
        <v>37</v>
      </c>
    </row>
    <row r="231" spans="1:9" s="302" customFormat="1" ht="27.6" x14ac:dyDescent="0.3">
      <c r="A231" s="289"/>
      <c r="B231" s="294"/>
      <c r="C231" s="300"/>
      <c r="D231" s="146"/>
      <c r="E231" s="146" t="s">
        <v>1213</v>
      </c>
      <c r="F231" s="147" t="s">
        <v>1199</v>
      </c>
      <c r="G231" s="314" t="s">
        <v>37</v>
      </c>
      <c r="H231" s="314" t="s">
        <v>37</v>
      </c>
      <c r="I231" s="314" t="s">
        <v>37</v>
      </c>
    </row>
    <row r="232" spans="1:9" s="302" customFormat="1" ht="55.2" x14ac:dyDescent="0.3">
      <c r="A232" s="289"/>
      <c r="B232" s="294"/>
      <c r="C232" s="300"/>
      <c r="D232" s="146"/>
      <c r="E232" s="146" t="s">
        <v>1214</v>
      </c>
      <c r="F232" s="147" t="s">
        <v>1199</v>
      </c>
      <c r="G232" s="314" t="s">
        <v>37</v>
      </c>
      <c r="H232" s="314" t="s">
        <v>37</v>
      </c>
      <c r="I232" s="314" t="s">
        <v>37</v>
      </c>
    </row>
    <row r="233" spans="1:9" s="302" customFormat="1" ht="27.6" x14ac:dyDescent="0.3">
      <c r="A233" s="289"/>
      <c r="B233" s="294"/>
      <c r="C233" s="300"/>
      <c r="D233" s="146"/>
      <c r="E233" s="146" t="s">
        <v>1215</v>
      </c>
      <c r="F233" s="147" t="s">
        <v>1007</v>
      </c>
      <c r="G233" s="314" t="s">
        <v>37</v>
      </c>
      <c r="H233" s="314" t="s">
        <v>37</v>
      </c>
      <c r="I233" s="314" t="s">
        <v>37</v>
      </c>
    </row>
    <row r="234" spans="1:9" s="302" customFormat="1" x14ac:dyDescent="0.3">
      <c r="A234" s="289"/>
      <c r="B234" s="294"/>
      <c r="C234" s="300"/>
      <c r="D234" s="146"/>
      <c r="E234" s="146" t="s">
        <v>1216</v>
      </c>
      <c r="F234" s="147" t="s">
        <v>1004</v>
      </c>
      <c r="G234" s="314" t="s">
        <v>37</v>
      </c>
      <c r="H234" s="314" t="s">
        <v>37</v>
      </c>
      <c r="I234" s="314" t="s">
        <v>37</v>
      </c>
    </row>
    <row r="235" spans="1:9" s="302" customFormat="1" x14ac:dyDescent="0.3">
      <c r="A235" s="289"/>
      <c r="B235" s="294"/>
      <c r="C235" s="300"/>
      <c r="D235" s="146"/>
      <c r="E235" s="146" t="s">
        <v>1217</v>
      </c>
      <c r="F235" s="147" t="s">
        <v>1199</v>
      </c>
      <c r="G235" s="314" t="s">
        <v>37</v>
      </c>
      <c r="H235" s="314" t="s">
        <v>37</v>
      </c>
      <c r="I235" s="314" t="s">
        <v>37</v>
      </c>
    </row>
    <row r="236" spans="1:9" s="302" customFormat="1" x14ac:dyDescent="0.3">
      <c r="A236" s="289"/>
      <c r="B236" s="294"/>
      <c r="C236" s="300"/>
      <c r="D236" s="146"/>
      <c r="E236" s="146" t="s">
        <v>1218</v>
      </c>
      <c r="F236" s="147" t="s">
        <v>1199</v>
      </c>
      <c r="G236" s="314" t="s">
        <v>37</v>
      </c>
      <c r="H236" s="314" t="s">
        <v>37</v>
      </c>
      <c r="I236" s="314" t="s">
        <v>37</v>
      </c>
    </row>
    <row r="237" spans="1:9" s="302" customFormat="1" x14ac:dyDescent="0.3">
      <c r="A237" s="289"/>
      <c r="B237" s="294"/>
      <c r="C237" s="300">
        <v>4</v>
      </c>
      <c r="D237" s="132"/>
      <c r="E237" s="310" t="s">
        <v>1219</v>
      </c>
      <c r="F237" s="311"/>
      <c r="G237" s="312"/>
      <c r="H237" s="312"/>
      <c r="I237" s="312"/>
    </row>
    <row r="238" spans="1:9" s="302" customFormat="1" ht="55.2" x14ac:dyDescent="0.3">
      <c r="A238" s="289"/>
      <c r="B238" s="294"/>
      <c r="C238" s="300"/>
      <c r="D238" s="146"/>
      <c r="E238" s="146" t="s">
        <v>1220</v>
      </c>
      <c r="F238" s="147" t="s">
        <v>1007</v>
      </c>
      <c r="G238" s="314" t="s">
        <v>37</v>
      </c>
      <c r="H238" s="314" t="s">
        <v>37</v>
      </c>
      <c r="I238" s="314" t="s">
        <v>37</v>
      </c>
    </row>
    <row r="239" spans="1:9" s="302" customFormat="1" ht="27.6" x14ac:dyDescent="0.3">
      <c r="A239" s="289"/>
      <c r="B239" s="294"/>
      <c r="C239" s="300"/>
      <c r="D239" s="146"/>
      <c r="E239" s="146" t="s">
        <v>1221</v>
      </c>
      <c r="F239" s="147" t="s">
        <v>1007</v>
      </c>
      <c r="G239" s="314" t="s">
        <v>37</v>
      </c>
      <c r="H239" s="314" t="s">
        <v>37</v>
      </c>
      <c r="I239" s="314" t="s">
        <v>37</v>
      </c>
    </row>
    <row r="240" spans="1:9" s="302" customFormat="1" ht="41.4" x14ac:dyDescent="0.3">
      <c r="A240" s="289"/>
      <c r="B240" s="294"/>
      <c r="C240" s="300"/>
      <c r="D240" s="146"/>
      <c r="E240" s="146" t="s">
        <v>1222</v>
      </c>
      <c r="F240" s="147" t="s">
        <v>1004</v>
      </c>
      <c r="G240" s="314" t="s">
        <v>37</v>
      </c>
      <c r="H240" s="314" t="s">
        <v>37</v>
      </c>
      <c r="I240" s="314" t="s">
        <v>37</v>
      </c>
    </row>
    <row r="241" spans="1:9" s="302" customFormat="1" ht="55.2" x14ac:dyDescent="0.3">
      <c r="A241" s="289"/>
      <c r="B241" s="294"/>
      <c r="C241" s="300"/>
      <c r="D241" s="146"/>
      <c r="E241" s="146" t="s">
        <v>1223</v>
      </c>
      <c r="F241" s="147" t="s">
        <v>1004</v>
      </c>
      <c r="G241" s="314" t="s">
        <v>37</v>
      </c>
      <c r="H241" s="314" t="s">
        <v>37</v>
      </c>
      <c r="I241" s="314" t="s">
        <v>37</v>
      </c>
    </row>
    <row r="242" spans="1:9" s="302" customFormat="1" ht="41.4" x14ac:dyDescent="0.3">
      <c r="A242" s="289"/>
      <c r="B242" s="294"/>
      <c r="C242" s="300"/>
      <c r="D242" s="146"/>
      <c r="E242" s="146" t="s">
        <v>1224</v>
      </c>
      <c r="F242" s="147" t="s">
        <v>1007</v>
      </c>
      <c r="G242" s="314" t="s">
        <v>37</v>
      </c>
      <c r="H242" s="314" t="s">
        <v>37</v>
      </c>
      <c r="I242" s="314" t="s">
        <v>37</v>
      </c>
    </row>
    <row r="243" spans="1:9" s="302" customFormat="1" ht="55.2" x14ac:dyDescent="0.3">
      <c r="A243" s="289"/>
      <c r="B243" s="294"/>
      <c r="C243" s="300"/>
      <c r="D243" s="146"/>
      <c r="E243" s="146" t="s">
        <v>1225</v>
      </c>
      <c r="F243" s="147" t="s">
        <v>1007</v>
      </c>
      <c r="G243" s="314" t="s">
        <v>37</v>
      </c>
      <c r="H243" s="314" t="s">
        <v>37</v>
      </c>
      <c r="I243" s="314" t="s">
        <v>37</v>
      </c>
    </row>
    <row r="244" spans="1:9" s="302" customFormat="1" ht="41.4" x14ac:dyDescent="0.3">
      <c r="A244" s="289"/>
      <c r="B244" s="294"/>
      <c r="C244" s="300"/>
      <c r="D244" s="146"/>
      <c r="E244" s="146" t="s">
        <v>1226</v>
      </c>
      <c r="F244" s="147" t="s">
        <v>1007</v>
      </c>
      <c r="G244" s="314" t="s">
        <v>37</v>
      </c>
      <c r="H244" s="314" t="s">
        <v>37</v>
      </c>
      <c r="I244" s="314" t="s">
        <v>37</v>
      </c>
    </row>
    <row r="245" spans="1:9" s="302" customFormat="1" ht="41.4" x14ac:dyDescent="0.3">
      <c r="A245" s="289"/>
      <c r="B245" s="294"/>
      <c r="C245" s="300"/>
      <c r="D245" s="146"/>
      <c r="E245" s="146" t="s">
        <v>1227</v>
      </c>
      <c r="F245" s="147" t="s">
        <v>1007</v>
      </c>
      <c r="G245" s="314" t="s">
        <v>37</v>
      </c>
      <c r="H245" s="314" t="s">
        <v>37</v>
      </c>
      <c r="I245" s="314" t="s">
        <v>37</v>
      </c>
    </row>
    <row r="246" spans="1:9" s="302" customFormat="1" ht="55.2" x14ac:dyDescent="0.3">
      <c r="A246" s="289"/>
      <c r="B246" s="294"/>
      <c r="C246" s="300"/>
      <c r="D246" s="146"/>
      <c r="E246" s="146" t="s">
        <v>1228</v>
      </c>
      <c r="F246" s="147" t="s">
        <v>1007</v>
      </c>
      <c r="G246" s="314" t="s">
        <v>37</v>
      </c>
      <c r="H246" s="314" t="s">
        <v>37</v>
      </c>
      <c r="I246" s="314" t="s">
        <v>37</v>
      </c>
    </row>
    <row r="247" spans="1:9" s="302" customFormat="1" x14ac:dyDescent="0.3">
      <c r="A247" s="289"/>
      <c r="B247" s="294"/>
      <c r="C247" s="300">
        <v>4</v>
      </c>
      <c r="D247" s="132"/>
      <c r="E247" s="310" t="s">
        <v>1229</v>
      </c>
      <c r="F247" s="311"/>
      <c r="G247" s="312"/>
      <c r="H247" s="312"/>
      <c r="I247" s="312"/>
    </row>
    <row r="248" spans="1:9" s="302" customFormat="1" ht="47.25" customHeight="1" x14ac:dyDescent="0.3">
      <c r="A248" s="289"/>
      <c r="B248" s="294"/>
      <c r="C248" s="300"/>
      <c r="D248" s="313"/>
      <c r="E248" s="146" t="s">
        <v>1230</v>
      </c>
      <c r="F248" s="147" t="s">
        <v>1007</v>
      </c>
      <c r="G248" s="314" t="s">
        <v>39</v>
      </c>
      <c r="H248" s="314" t="s">
        <v>39</v>
      </c>
      <c r="I248" s="314" t="s">
        <v>39</v>
      </c>
    </row>
    <row r="249" spans="1:9" s="302" customFormat="1" ht="45.75" customHeight="1" x14ac:dyDescent="0.3">
      <c r="A249" s="289"/>
      <c r="B249" s="294"/>
      <c r="C249" s="300"/>
      <c r="D249" s="313"/>
      <c r="E249" s="146" t="s">
        <v>1231</v>
      </c>
      <c r="F249" s="147" t="s">
        <v>1007</v>
      </c>
      <c r="G249" s="314" t="s">
        <v>39</v>
      </c>
      <c r="H249" s="314" t="s">
        <v>39</v>
      </c>
      <c r="I249" s="314" t="s">
        <v>39</v>
      </c>
    </row>
    <row r="250" spans="1:9" s="302" customFormat="1" ht="49.5" customHeight="1" x14ac:dyDescent="0.3">
      <c r="A250" s="289"/>
      <c r="B250" s="294"/>
      <c r="C250" s="300"/>
      <c r="D250" s="313"/>
      <c r="E250" s="146" t="s">
        <v>1232</v>
      </c>
      <c r="F250" s="147" t="s">
        <v>1007</v>
      </c>
      <c r="G250" s="314" t="s">
        <v>39</v>
      </c>
      <c r="H250" s="314" t="s">
        <v>39</v>
      </c>
      <c r="I250" s="314" t="s">
        <v>39</v>
      </c>
    </row>
    <row r="251" spans="1:9" s="260" customFormat="1" x14ac:dyDescent="0.25">
      <c r="A251" s="299"/>
      <c r="B251" s="301" t="s">
        <v>53</v>
      </c>
      <c r="C251" s="300">
        <v>3</v>
      </c>
      <c r="D251" s="307"/>
      <c r="E251" s="309" t="s">
        <v>1233</v>
      </c>
      <c r="F251" s="145"/>
      <c r="G251" s="308"/>
      <c r="H251" s="308"/>
      <c r="I251" s="308"/>
    </row>
    <row r="252" spans="1:9" s="319" customFormat="1" x14ac:dyDescent="0.3">
      <c r="A252" s="315"/>
      <c r="B252" s="316"/>
      <c r="C252" s="317">
        <v>4</v>
      </c>
      <c r="D252" s="132"/>
      <c r="E252" s="310" t="s">
        <v>1234</v>
      </c>
      <c r="F252" s="320"/>
      <c r="G252" s="321"/>
      <c r="H252" s="321"/>
      <c r="I252" s="321"/>
    </row>
    <row r="253" spans="1:9" s="302" customFormat="1" ht="27.6" x14ac:dyDescent="0.3">
      <c r="A253" s="289"/>
      <c r="B253" s="294"/>
      <c r="C253" s="300"/>
      <c r="D253" s="146"/>
      <c r="E253" s="146" t="s">
        <v>1235</v>
      </c>
      <c r="F253" s="147" t="s">
        <v>1001</v>
      </c>
      <c r="G253" s="314" t="s">
        <v>37</v>
      </c>
      <c r="H253" s="314" t="s">
        <v>37</v>
      </c>
      <c r="I253" s="314" t="s">
        <v>37</v>
      </c>
    </row>
    <row r="254" spans="1:9" s="302" customFormat="1" ht="27.6" x14ac:dyDescent="0.3">
      <c r="A254" s="289"/>
      <c r="B254" s="294"/>
      <c r="C254" s="300"/>
      <c r="D254" s="146"/>
      <c r="E254" s="146" t="s">
        <v>1236</v>
      </c>
      <c r="F254" s="147" t="s">
        <v>1004</v>
      </c>
      <c r="G254" s="314" t="s">
        <v>37</v>
      </c>
      <c r="H254" s="314" t="s">
        <v>37</v>
      </c>
      <c r="I254" s="314" t="s">
        <v>37</v>
      </c>
    </row>
    <row r="255" spans="1:9" s="302" customFormat="1" ht="27.6" x14ac:dyDescent="0.3">
      <c r="A255" s="289"/>
      <c r="B255" s="294"/>
      <c r="C255" s="300"/>
      <c r="D255" s="146"/>
      <c r="E255" s="146" t="s">
        <v>1237</v>
      </c>
      <c r="F255" s="147" t="s">
        <v>1001</v>
      </c>
      <c r="G255" s="314" t="s">
        <v>37</v>
      </c>
      <c r="H255" s="314" t="s">
        <v>37</v>
      </c>
      <c r="I255" s="314" t="s">
        <v>37</v>
      </c>
    </row>
    <row r="256" spans="1:9" s="302" customFormat="1" x14ac:dyDescent="0.3">
      <c r="A256" s="289"/>
      <c r="B256" s="294"/>
      <c r="C256" s="300"/>
      <c r="D256" s="146"/>
      <c r="E256" s="146" t="s">
        <v>1238</v>
      </c>
      <c r="F256" s="147" t="s">
        <v>1007</v>
      </c>
      <c r="G256" s="314" t="s">
        <v>37</v>
      </c>
      <c r="H256" s="314" t="s">
        <v>37</v>
      </c>
      <c r="I256" s="314" t="s">
        <v>37</v>
      </c>
    </row>
    <row r="257" spans="1:9" s="302" customFormat="1" ht="27.6" x14ac:dyDescent="0.3">
      <c r="A257" s="289"/>
      <c r="B257" s="294"/>
      <c r="C257" s="300"/>
      <c r="D257" s="146"/>
      <c r="E257" s="146" t="s">
        <v>1239</v>
      </c>
      <c r="F257" s="147" t="s">
        <v>1001</v>
      </c>
      <c r="G257" s="314" t="s">
        <v>37</v>
      </c>
      <c r="H257" s="314" t="s">
        <v>37</v>
      </c>
      <c r="I257" s="314" t="s">
        <v>37</v>
      </c>
    </row>
    <row r="258" spans="1:9" s="302" customFormat="1" x14ac:dyDescent="0.3">
      <c r="A258" s="289"/>
      <c r="B258" s="294"/>
      <c r="C258" s="300"/>
      <c r="D258" s="146"/>
      <c r="E258" s="146" t="s">
        <v>1240</v>
      </c>
      <c r="F258" s="147" t="s">
        <v>1001</v>
      </c>
      <c r="G258" s="314" t="s">
        <v>37</v>
      </c>
      <c r="H258" s="314" t="s">
        <v>37</v>
      </c>
      <c r="I258" s="314" t="s">
        <v>37</v>
      </c>
    </row>
    <row r="259" spans="1:9" s="302" customFormat="1" ht="27.6" x14ac:dyDescent="0.3">
      <c r="A259" s="289"/>
      <c r="B259" s="294"/>
      <c r="C259" s="300"/>
      <c r="D259" s="146"/>
      <c r="E259" s="146" t="s">
        <v>1241</v>
      </c>
      <c r="F259" s="147" t="s">
        <v>1004</v>
      </c>
      <c r="G259" s="314" t="s">
        <v>37</v>
      </c>
      <c r="H259" s="314" t="s">
        <v>37</v>
      </c>
      <c r="I259" s="314" t="s">
        <v>37</v>
      </c>
    </row>
    <row r="260" spans="1:9" s="302" customFormat="1" x14ac:dyDescent="0.3">
      <c r="A260" s="289"/>
      <c r="B260" s="294"/>
      <c r="C260" s="300"/>
      <c r="D260" s="146"/>
      <c r="E260" s="146" t="s">
        <v>1242</v>
      </c>
      <c r="F260" s="147" t="s">
        <v>1001</v>
      </c>
      <c r="G260" s="314" t="s">
        <v>37</v>
      </c>
      <c r="H260" s="314" t="s">
        <v>37</v>
      </c>
      <c r="I260" s="314" t="s">
        <v>37</v>
      </c>
    </row>
    <row r="261" spans="1:9" s="302" customFormat="1" ht="27.6" x14ac:dyDescent="0.3">
      <c r="A261" s="289"/>
      <c r="B261" s="294"/>
      <c r="C261" s="300"/>
      <c r="D261" s="146"/>
      <c r="E261" s="146" t="s">
        <v>1243</v>
      </c>
      <c r="F261" s="147" t="s">
        <v>1001</v>
      </c>
      <c r="G261" s="314" t="s">
        <v>37</v>
      </c>
      <c r="H261" s="314" t="s">
        <v>37</v>
      </c>
      <c r="I261" s="314" t="s">
        <v>37</v>
      </c>
    </row>
    <row r="262" spans="1:9" s="302" customFormat="1" x14ac:dyDescent="0.3">
      <c r="A262" s="289"/>
      <c r="B262" s="294"/>
      <c r="C262" s="300"/>
      <c r="D262" s="146"/>
      <c r="E262" s="146" t="s">
        <v>1244</v>
      </c>
      <c r="F262" s="147" t="s">
        <v>1007</v>
      </c>
      <c r="G262" s="314" t="s">
        <v>37</v>
      </c>
      <c r="H262" s="314" t="s">
        <v>37</v>
      </c>
      <c r="I262" s="314" t="s">
        <v>37</v>
      </c>
    </row>
    <row r="263" spans="1:9" s="302" customFormat="1" ht="41.4" x14ac:dyDescent="0.3">
      <c r="A263" s="289"/>
      <c r="B263" s="294"/>
      <c r="C263" s="300"/>
      <c r="D263" s="146"/>
      <c r="E263" s="146" t="s">
        <v>1245</v>
      </c>
      <c r="F263" s="147" t="s">
        <v>1004</v>
      </c>
      <c r="G263" s="314" t="s">
        <v>37</v>
      </c>
      <c r="H263" s="314" t="s">
        <v>37</v>
      </c>
      <c r="I263" s="314" t="s">
        <v>37</v>
      </c>
    </row>
    <row r="264" spans="1:9" s="302" customFormat="1" x14ac:dyDescent="0.3">
      <c r="A264" s="289"/>
      <c r="B264" s="294"/>
      <c r="C264" s="300"/>
      <c r="D264" s="146"/>
      <c r="E264" s="146" t="s">
        <v>1246</v>
      </c>
      <c r="F264" s="147" t="s">
        <v>1007</v>
      </c>
      <c r="G264" s="314" t="s">
        <v>37</v>
      </c>
      <c r="H264" s="314" t="s">
        <v>37</v>
      </c>
      <c r="I264" s="314" t="s">
        <v>37</v>
      </c>
    </row>
    <row r="265" spans="1:9" s="302" customFormat="1" ht="27.6" x14ac:dyDescent="0.3">
      <c r="A265" s="289"/>
      <c r="B265" s="294"/>
      <c r="C265" s="300"/>
      <c r="D265" s="146"/>
      <c r="E265" s="146" t="s">
        <v>1247</v>
      </c>
      <c r="F265" s="147" t="s">
        <v>1007</v>
      </c>
      <c r="G265" s="314" t="s">
        <v>37</v>
      </c>
      <c r="H265" s="314" t="s">
        <v>37</v>
      </c>
      <c r="I265" s="314" t="s">
        <v>37</v>
      </c>
    </row>
    <row r="266" spans="1:9" s="302" customFormat="1" ht="27.6" x14ac:dyDescent="0.3">
      <c r="A266" s="289"/>
      <c r="B266" s="294"/>
      <c r="C266" s="300"/>
      <c r="D266" s="146"/>
      <c r="E266" s="146" t="s">
        <v>1248</v>
      </c>
      <c r="F266" s="147" t="s">
        <v>1001</v>
      </c>
      <c r="G266" s="314" t="s">
        <v>37</v>
      </c>
      <c r="H266" s="314" t="s">
        <v>37</v>
      </c>
      <c r="I266" s="314" t="s">
        <v>37</v>
      </c>
    </row>
    <row r="267" spans="1:9" s="302" customFormat="1" x14ac:dyDescent="0.3">
      <c r="A267" s="289"/>
      <c r="B267" s="294"/>
      <c r="C267" s="300"/>
      <c r="D267" s="146"/>
      <c r="E267" s="146" t="s">
        <v>1249</v>
      </c>
      <c r="F267" s="147" t="s">
        <v>1007</v>
      </c>
      <c r="G267" s="314" t="s">
        <v>37</v>
      </c>
      <c r="H267" s="314" t="s">
        <v>37</v>
      </c>
      <c r="I267" s="314" t="s">
        <v>37</v>
      </c>
    </row>
    <row r="268" spans="1:9" s="302" customFormat="1" ht="41.4" x14ac:dyDescent="0.3">
      <c r="A268" s="289"/>
      <c r="B268" s="294"/>
      <c r="C268" s="300"/>
      <c r="D268" s="146"/>
      <c r="E268" s="146" t="s">
        <v>1250</v>
      </c>
      <c r="F268" s="147" t="s">
        <v>1007</v>
      </c>
      <c r="G268" s="314" t="s">
        <v>37</v>
      </c>
      <c r="H268" s="314" t="s">
        <v>37</v>
      </c>
      <c r="I268" s="314" t="s">
        <v>37</v>
      </c>
    </row>
    <row r="269" spans="1:9" s="302" customFormat="1" ht="41.4" x14ac:dyDescent="0.3">
      <c r="A269" s="289"/>
      <c r="B269" s="294"/>
      <c r="C269" s="300"/>
      <c r="D269" s="146"/>
      <c r="E269" s="146" t="s">
        <v>1251</v>
      </c>
      <c r="F269" s="147" t="s">
        <v>1007</v>
      </c>
      <c r="G269" s="314" t="s">
        <v>37</v>
      </c>
      <c r="H269" s="314" t="s">
        <v>37</v>
      </c>
      <c r="I269" s="314" t="s">
        <v>37</v>
      </c>
    </row>
    <row r="270" spans="1:9" s="302" customFormat="1" ht="27.6" x14ac:dyDescent="0.3">
      <c r="A270" s="289"/>
      <c r="B270" s="294"/>
      <c r="C270" s="300"/>
      <c r="D270" s="146"/>
      <c r="E270" s="146" t="s">
        <v>1252</v>
      </c>
      <c r="F270" s="147" t="s">
        <v>1007</v>
      </c>
      <c r="G270" s="314" t="s">
        <v>37</v>
      </c>
      <c r="H270" s="314" t="s">
        <v>37</v>
      </c>
      <c r="I270" s="314" t="s">
        <v>37</v>
      </c>
    </row>
    <row r="271" spans="1:9" s="302" customFormat="1" ht="27.6" x14ac:dyDescent="0.3">
      <c r="A271" s="289"/>
      <c r="B271" s="294"/>
      <c r="C271" s="300"/>
      <c r="D271" s="146"/>
      <c r="E271" s="146" t="s">
        <v>1253</v>
      </c>
      <c r="F271" s="147" t="s">
        <v>1007</v>
      </c>
      <c r="G271" s="314" t="s">
        <v>37</v>
      </c>
      <c r="H271" s="314" t="s">
        <v>37</v>
      </c>
      <c r="I271" s="314" t="s">
        <v>37</v>
      </c>
    </row>
    <row r="272" spans="1:9" s="302" customFormat="1" x14ac:dyDescent="0.3">
      <c r="A272" s="289"/>
      <c r="B272" s="294"/>
      <c r="C272" s="300"/>
      <c r="D272" s="146"/>
      <c r="E272" s="146" t="s">
        <v>1254</v>
      </c>
      <c r="F272" s="147" t="s">
        <v>1007</v>
      </c>
      <c r="G272" s="314" t="s">
        <v>37</v>
      </c>
      <c r="H272" s="314" t="s">
        <v>37</v>
      </c>
      <c r="I272" s="314" t="s">
        <v>37</v>
      </c>
    </row>
    <row r="273" spans="1:9" s="302" customFormat="1" ht="27.6" x14ac:dyDescent="0.3">
      <c r="A273" s="289"/>
      <c r="B273" s="294"/>
      <c r="C273" s="300"/>
      <c r="D273" s="146"/>
      <c r="E273" s="146" t="s">
        <v>1255</v>
      </c>
      <c r="F273" s="147" t="s">
        <v>1001</v>
      </c>
      <c r="G273" s="314" t="s">
        <v>37</v>
      </c>
      <c r="H273" s="314" t="s">
        <v>37</v>
      </c>
      <c r="I273" s="314" t="s">
        <v>37</v>
      </c>
    </row>
    <row r="274" spans="1:9" s="302" customFormat="1" ht="27.6" x14ac:dyDescent="0.3">
      <c r="A274" s="289"/>
      <c r="B274" s="294"/>
      <c r="C274" s="300"/>
      <c r="D274" s="146"/>
      <c r="E274" s="146" t="s">
        <v>1256</v>
      </c>
      <c r="F274" s="147" t="s">
        <v>1007</v>
      </c>
      <c r="G274" s="314" t="s">
        <v>37</v>
      </c>
      <c r="H274" s="314" t="s">
        <v>37</v>
      </c>
      <c r="I274" s="314" t="s">
        <v>37</v>
      </c>
    </row>
    <row r="275" spans="1:9" s="302" customFormat="1" x14ac:dyDescent="0.3">
      <c r="A275" s="289"/>
      <c r="B275" s="294"/>
      <c r="C275" s="300"/>
      <c r="D275" s="146"/>
      <c r="E275" s="146" t="s">
        <v>1257</v>
      </c>
      <c r="F275" s="147" t="s">
        <v>1007</v>
      </c>
      <c r="G275" s="314" t="s">
        <v>37</v>
      </c>
      <c r="H275" s="314" t="s">
        <v>37</v>
      </c>
      <c r="I275" s="314" t="s">
        <v>37</v>
      </c>
    </row>
    <row r="276" spans="1:9" s="302" customFormat="1" x14ac:dyDescent="0.3">
      <c r="A276" s="289"/>
      <c r="B276" s="294"/>
      <c r="C276" s="300"/>
      <c r="D276" s="146"/>
      <c r="E276" s="146" t="s">
        <v>1258</v>
      </c>
      <c r="F276" s="147" t="s">
        <v>1007</v>
      </c>
      <c r="G276" s="314" t="s">
        <v>37</v>
      </c>
      <c r="H276" s="314" t="s">
        <v>37</v>
      </c>
      <c r="I276" s="314" t="s">
        <v>37</v>
      </c>
    </row>
    <row r="277" spans="1:9" s="302" customFormat="1" x14ac:dyDescent="0.3">
      <c r="A277" s="289"/>
      <c r="B277" s="294"/>
      <c r="C277" s="300"/>
      <c r="D277" s="146"/>
      <c r="E277" s="146" t="s">
        <v>1259</v>
      </c>
      <c r="F277" s="147" t="s">
        <v>1007</v>
      </c>
      <c r="G277" s="314" t="s">
        <v>37</v>
      </c>
      <c r="H277" s="314" t="s">
        <v>37</v>
      </c>
      <c r="I277" s="314" t="s">
        <v>37</v>
      </c>
    </row>
    <row r="278" spans="1:9" s="302" customFormat="1" x14ac:dyDescent="0.3">
      <c r="A278" s="289"/>
      <c r="B278" s="294"/>
      <c r="C278" s="300">
        <v>4</v>
      </c>
      <c r="D278" s="132"/>
      <c r="E278" s="310" t="s">
        <v>1260</v>
      </c>
      <c r="F278" s="311"/>
      <c r="G278" s="312"/>
      <c r="H278" s="312"/>
      <c r="I278" s="312"/>
    </row>
    <row r="279" spans="1:9" s="302" customFormat="1" ht="41.4" x14ac:dyDescent="0.3">
      <c r="A279" s="289"/>
      <c r="B279" s="294"/>
      <c r="C279" s="300"/>
      <c r="D279" s="146"/>
      <c r="E279" s="146" t="s">
        <v>1261</v>
      </c>
      <c r="F279" s="147" t="s">
        <v>1007</v>
      </c>
      <c r="G279" s="314" t="s">
        <v>37</v>
      </c>
      <c r="H279" s="314" t="s">
        <v>37</v>
      </c>
      <c r="I279" s="314" t="s">
        <v>37</v>
      </c>
    </row>
    <row r="280" spans="1:9" s="302" customFormat="1" ht="27.6" x14ac:dyDescent="0.3">
      <c r="A280" s="289"/>
      <c r="B280" s="294"/>
      <c r="C280" s="300"/>
      <c r="D280" s="146"/>
      <c r="E280" s="146" t="s">
        <v>1262</v>
      </c>
      <c r="F280" s="147" t="s">
        <v>1007</v>
      </c>
      <c r="G280" s="314" t="s">
        <v>37</v>
      </c>
      <c r="H280" s="314" t="s">
        <v>37</v>
      </c>
      <c r="I280" s="314" t="s">
        <v>37</v>
      </c>
    </row>
    <row r="281" spans="1:9" s="302" customFormat="1" ht="41.4" x14ac:dyDescent="0.3">
      <c r="A281" s="289"/>
      <c r="B281" s="294"/>
      <c r="C281" s="300"/>
      <c r="D281" s="146"/>
      <c r="E281" s="146" t="s">
        <v>1263</v>
      </c>
      <c r="F281" s="147" t="s">
        <v>1007</v>
      </c>
      <c r="G281" s="314" t="s">
        <v>37</v>
      </c>
      <c r="H281" s="314" t="s">
        <v>37</v>
      </c>
      <c r="I281" s="314" t="s">
        <v>37</v>
      </c>
    </row>
    <row r="282" spans="1:9" s="302" customFormat="1" ht="41.4" x14ac:dyDescent="0.3">
      <c r="A282" s="289"/>
      <c r="B282" s="294"/>
      <c r="C282" s="300"/>
      <c r="D282" s="146"/>
      <c r="E282" s="146" t="s">
        <v>1264</v>
      </c>
      <c r="F282" s="147" t="s">
        <v>1007</v>
      </c>
      <c r="G282" s="314" t="s">
        <v>37</v>
      </c>
      <c r="H282" s="314" t="s">
        <v>37</v>
      </c>
      <c r="I282" s="314" t="s">
        <v>37</v>
      </c>
    </row>
    <row r="283" spans="1:9" s="302" customFormat="1" ht="27.6" x14ac:dyDescent="0.3">
      <c r="A283" s="289"/>
      <c r="B283" s="294"/>
      <c r="C283" s="300"/>
      <c r="D283" s="146"/>
      <c r="E283" s="146" t="s">
        <v>1265</v>
      </c>
      <c r="F283" s="147" t="s">
        <v>1007</v>
      </c>
      <c r="G283" s="314" t="s">
        <v>37</v>
      </c>
      <c r="H283" s="314" t="s">
        <v>37</v>
      </c>
      <c r="I283" s="314" t="s">
        <v>37</v>
      </c>
    </row>
    <row r="284" spans="1:9" s="302" customFormat="1" ht="27.6" x14ac:dyDescent="0.3">
      <c r="A284" s="289"/>
      <c r="B284" s="294"/>
      <c r="C284" s="300"/>
      <c r="D284" s="146"/>
      <c r="E284" s="146" t="s">
        <v>1266</v>
      </c>
      <c r="F284" s="147" t="s">
        <v>1007</v>
      </c>
      <c r="G284" s="314" t="s">
        <v>37</v>
      </c>
      <c r="H284" s="314" t="s">
        <v>37</v>
      </c>
      <c r="I284" s="314" t="s">
        <v>37</v>
      </c>
    </row>
    <row r="285" spans="1:9" s="302" customFormat="1" x14ac:dyDescent="0.3">
      <c r="A285" s="289"/>
      <c r="B285" s="294"/>
      <c r="C285" s="300"/>
      <c r="D285" s="146"/>
      <c r="E285" s="146" t="s">
        <v>1267</v>
      </c>
      <c r="F285" s="147" t="s">
        <v>1007</v>
      </c>
      <c r="G285" s="314" t="s">
        <v>37</v>
      </c>
      <c r="H285" s="314" t="s">
        <v>37</v>
      </c>
      <c r="I285" s="314" t="s">
        <v>37</v>
      </c>
    </row>
    <row r="286" spans="1:9" s="302" customFormat="1" x14ac:dyDescent="0.3">
      <c r="A286" s="289"/>
      <c r="B286" s="294"/>
      <c r="C286" s="300">
        <v>4</v>
      </c>
      <c r="D286" s="132"/>
      <c r="E286" s="310" t="s">
        <v>1268</v>
      </c>
      <c r="F286" s="311"/>
      <c r="G286" s="312"/>
      <c r="H286" s="312"/>
      <c r="I286" s="312"/>
    </row>
    <row r="287" spans="1:9" s="302" customFormat="1" ht="27.6" x14ac:dyDescent="0.3">
      <c r="A287" s="289"/>
      <c r="B287" s="294"/>
      <c r="C287" s="300"/>
      <c r="D287" s="146"/>
      <c r="E287" s="146" t="s">
        <v>1269</v>
      </c>
      <c r="F287" s="147" t="s">
        <v>1007</v>
      </c>
      <c r="G287" s="314" t="s">
        <v>37</v>
      </c>
      <c r="H287" s="314" t="s">
        <v>37</v>
      </c>
      <c r="I287" s="314" t="s">
        <v>37</v>
      </c>
    </row>
    <row r="288" spans="1:9" s="302" customFormat="1" ht="41.4" x14ac:dyDescent="0.3">
      <c r="A288" s="289"/>
      <c r="B288" s="294"/>
      <c r="C288" s="300"/>
      <c r="D288" s="146"/>
      <c r="E288" s="146" t="s">
        <v>1270</v>
      </c>
      <c r="F288" s="147" t="s">
        <v>1007</v>
      </c>
      <c r="G288" s="314" t="s">
        <v>37</v>
      </c>
      <c r="H288" s="314" t="s">
        <v>37</v>
      </c>
      <c r="I288" s="314" t="s">
        <v>37</v>
      </c>
    </row>
    <row r="289" spans="1:9" s="302" customFormat="1" x14ac:dyDescent="0.3">
      <c r="A289" s="289"/>
      <c r="B289" s="294"/>
      <c r="C289" s="300"/>
      <c r="D289" s="146"/>
      <c r="E289" s="146" t="s">
        <v>1271</v>
      </c>
      <c r="F289" s="147" t="s">
        <v>1004</v>
      </c>
      <c r="G289" s="314" t="s">
        <v>37</v>
      </c>
      <c r="H289" s="314" t="s">
        <v>37</v>
      </c>
      <c r="I289" s="314" t="s">
        <v>37</v>
      </c>
    </row>
    <row r="290" spans="1:9" s="302" customFormat="1" ht="27.6" x14ac:dyDescent="0.3">
      <c r="A290" s="289"/>
      <c r="B290" s="294"/>
      <c r="C290" s="300"/>
      <c r="D290" s="146"/>
      <c r="E290" s="146" t="s">
        <v>1272</v>
      </c>
      <c r="F290" s="147" t="s">
        <v>1007</v>
      </c>
      <c r="G290" s="314" t="s">
        <v>37</v>
      </c>
      <c r="H290" s="314" t="s">
        <v>37</v>
      </c>
      <c r="I290" s="314" t="s">
        <v>37</v>
      </c>
    </row>
    <row r="291" spans="1:9" s="302" customFormat="1" x14ac:dyDescent="0.3">
      <c r="A291" s="289"/>
      <c r="B291" s="294"/>
      <c r="C291" s="300">
        <v>4</v>
      </c>
      <c r="D291" s="132"/>
      <c r="E291" s="310" t="s">
        <v>1273</v>
      </c>
      <c r="F291" s="311"/>
      <c r="G291" s="312"/>
      <c r="H291" s="312"/>
      <c r="I291" s="312"/>
    </row>
    <row r="292" spans="1:9" s="302" customFormat="1" ht="41.4" x14ac:dyDescent="0.3">
      <c r="A292" s="289"/>
      <c r="B292" s="294"/>
      <c r="C292" s="300"/>
      <c r="D292" s="146"/>
      <c r="E292" s="146" t="s">
        <v>1274</v>
      </c>
      <c r="F292" s="147" t="s">
        <v>1007</v>
      </c>
      <c r="G292" s="314" t="s">
        <v>37</v>
      </c>
      <c r="H292" s="314" t="s">
        <v>37</v>
      </c>
      <c r="I292" s="314" t="s">
        <v>37</v>
      </c>
    </row>
    <row r="293" spans="1:9" s="302" customFormat="1" ht="27.6" x14ac:dyDescent="0.3">
      <c r="A293" s="289"/>
      <c r="B293" s="294"/>
      <c r="C293" s="300"/>
      <c r="D293" s="146"/>
      <c r="E293" s="146" t="s">
        <v>1275</v>
      </c>
      <c r="F293" s="147" t="s">
        <v>1007</v>
      </c>
      <c r="G293" s="314" t="s">
        <v>37</v>
      </c>
      <c r="H293" s="314" t="s">
        <v>37</v>
      </c>
      <c r="I293" s="314" t="s">
        <v>37</v>
      </c>
    </row>
    <row r="294" spans="1:9" s="302" customFormat="1" ht="41.4" x14ac:dyDescent="0.3">
      <c r="A294" s="289"/>
      <c r="B294" s="294"/>
      <c r="C294" s="300"/>
      <c r="D294" s="146"/>
      <c r="E294" s="146" t="s">
        <v>1276</v>
      </c>
      <c r="F294" s="147" t="s">
        <v>1004</v>
      </c>
      <c r="G294" s="314" t="s">
        <v>37</v>
      </c>
      <c r="H294" s="314" t="s">
        <v>37</v>
      </c>
      <c r="I294" s="314" t="s">
        <v>37</v>
      </c>
    </row>
    <row r="295" spans="1:9" s="302" customFormat="1" x14ac:dyDescent="0.3">
      <c r="A295" s="289"/>
      <c r="B295" s="294"/>
      <c r="C295" s="300">
        <v>4</v>
      </c>
      <c r="D295" s="132"/>
      <c r="E295" s="310" t="s">
        <v>1277</v>
      </c>
      <c r="F295" s="311"/>
      <c r="G295" s="312"/>
      <c r="H295" s="312"/>
      <c r="I295" s="312"/>
    </row>
    <row r="296" spans="1:9" s="302" customFormat="1" ht="27.6" x14ac:dyDescent="0.3">
      <c r="A296" s="289"/>
      <c r="B296" s="294"/>
      <c r="C296" s="300"/>
      <c r="D296" s="146"/>
      <c r="E296" s="146" t="s">
        <v>1278</v>
      </c>
      <c r="F296" s="147" t="s">
        <v>1007</v>
      </c>
      <c r="G296" s="314" t="s">
        <v>37</v>
      </c>
      <c r="H296" s="314" t="s">
        <v>37</v>
      </c>
      <c r="I296" s="314" t="s">
        <v>37</v>
      </c>
    </row>
    <row r="297" spans="1:9" s="302" customFormat="1" ht="27.6" x14ac:dyDescent="0.3">
      <c r="A297" s="289"/>
      <c r="B297" s="294"/>
      <c r="C297" s="300"/>
      <c r="D297" s="146"/>
      <c r="E297" s="146" t="s">
        <v>1279</v>
      </c>
      <c r="F297" s="147" t="s">
        <v>1007</v>
      </c>
      <c r="G297" s="314" t="s">
        <v>37</v>
      </c>
      <c r="H297" s="314" t="s">
        <v>37</v>
      </c>
      <c r="I297" s="314" t="s">
        <v>37</v>
      </c>
    </row>
    <row r="298" spans="1:9" s="302" customFormat="1" ht="27.6" x14ac:dyDescent="0.3">
      <c r="A298" s="289"/>
      <c r="B298" s="294"/>
      <c r="C298" s="300"/>
      <c r="D298" s="146"/>
      <c r="E298" s="146" t="s">
        <v>1280</v>
      </c>
      <c r="F298" s="147" t="s">
        <v>1007</v>
      </c>
      <c r="G298" s="314" t="s">
        <v>37</v>
      </c>
      <c r="H298" s="314" t="s">
        <v>37</v>
      </c>
      <c r="I298" s="314" t="s">
        <v>37</v>
      </c>
    </row>
    <row r="299" spans="1:9" s="302" customFormat="1" ht="27.6" x14ac:dyDescent="0.3">
      <c r="A299" s="289"/>
      <c r="B299" s="294"/>
      <c r="C299" s="300"/>
      <c r="D299" s="146"/>
      <c r="E299" s="146" t="s">
        <v>1281</v>
      </c>
      <c r="F299" s="147" t="s">
        <v>1007</v>
      </c>
      <c r="G299" s="314" t="s">
        <v>37</v>
      </c>
      <c r="H299" s="314" t="s">
        <v>37</v>
      </c>
      <c r="I299" s="314" t="s">
        <v>37</v>
      </c>
    </row>
    <row r="300" spans="1:9" s="302" customFormat="1" ht="55.2" x14ac:dyDescent="0.3">
      <c r="A300" s="289"/>
      <c r="B300" s="294"/>
      <c r="C300" s="300"/>
      <c r="D300" s="146"/>
      <c r="E300" s="146" t="s">
        <v>1282</v>
      </c>
      <c r="F300" s="147" t="s">
        <v>1007</v>
      </c>
      <c r="G300" s="314" t="s">
        <v>37</v>
      </c>
      <c r="H300" s="314" t="s">
        <v>37</v>
      </c>
      <c r="I300" s="314" t="s">
        <v>37</v>
      </c>
    </row>
    <row r="301" spans="1:9" s="302" customFormat="1" ht="27.6" x14ac:dyDescent="0.3">
      <c r="A301" s="289"/>
      <c r="B301" s="294"/>
      <c r="C301" s="300"/>
      <c r="D301" s="146"/>
      <c r="E301" s="146" t="s">
        <v>1283</v>
      </c>
      <c r="F301" s="147" t="s">
        <v>1007</v>
      </c>
      <c r="G301" s="314" t="s">
        <v>37</v>
      </c>
      <c r="H301" s="314" t="s">
        <v>37</v>
      </c>
      <c r="I301" s="314" t="s">
        <v>37</v>
      </c>
    </row>
    <row r="302" spans="1:9" s="302" customFormat="1" x14ac:dyDescent="0.3">
      <c r="A302" s="289"/>
      <c r="B302" s="294"/>
      <c r="C302" s="300"/>
      <c r="D302" s="146"/>
      <c r="E302" s="146" t="s">
        <v>1284</v>
      </c>
      <c r="F302" s="147" t="s">
        <v>1007</v>
      </c>
      <c r="G302" s="314" t="s">
        <v>37</v>
      </c>
      <c r="H302" s="314" t="s">
        <v>37</v>
      </c>
      <c r="I302" s="314" t="s">
        <v>37</v>
      </c>
    </row>
    <row r="303" spans="1:9" s="302" customFormat="1" x14ac:dyDescent="0.3">
      <c r="A303" s="289"/>
      <c r="B303" s="294"/>
      <c r="C303" s="300"/>
      <c r="D303" s="146"/>
      <c r="E303" s="146" t="s">
        <v>1285</v>
      </c>
      <c r="F303" s="147" t="s">
        <v>1007</v>
      </c>
      <c r="G303" s="314" t="s">
        <v>37</v>
      </c>
      <c r="H303" s="314" t="s">
        <v>37</v>
      </c>
      <c r="I303" s="314" t="s">
        <v>37</v>
      </c>
    </row>
    <row r="304" spans="1:9" s="302" customFormat="1" ht="27.6" x14ac:dyDescent="0.3">
      <c r="A304" s="289"/>
      <c r="B304" s="294"/>
      <c r="C304" s="300"/>
      <c r="D304" s="146"/>
      <c r="E304" s="146" t="s">
        <v>1286</v>
      </c>
      <c r="F304" s="147" t="s">
        <v>1007</v>
      </c>
      <c r="G304" s="314" t="s">
        <v>37</v>
      </c>
      <c r="H304" s="314" t="s">
        <v>37</v>
      </c>
      <c r="I304" s="314" t="s">
        <v>37</v>
      </c>
    </row>
    <row r="305" spans="1:9" s="302" customFormat="1" x14ac:dyDescent="0.3">
      <c r="A305" s="289"/>
      <c r="B305" s="294"/>
      <c r="C305" s="300"/>
      <c r="D305" s="146"/>
      <c r="E305" s="146" t="s">
        <v>1287</v>
      </c>
      <c r="F305" s="147" t="s">
        <v>1007</v>
      </c>
      <c r="G305" s="314" t="s">
        <v>37</v>
      </c>
      <c r="H305" s="314" t="s">
        <v>37</v>
      </c>
      <c r="I305" s="314" t="s">
        <v>37</v>
      </c>
    </row>
    <row r="306" spans="1:9" s="302" customFormat="1" x14ac:dyDescent="0.3">
      <c r="A306" s="289"/>
      <c r="B306" s="294"/>
      <c r="C306" s="300"/>
      <c r="D306" s="146"/>
      <c r="E306" s="146" t="s">
        <v>1288</v>
      </c>
      <c r="F306" s="147" t="s">
        <v>1007</v>
      </c>
      <c r="G306" s="314" t="s">
        <v>37</v>
      </c>
      <c r="H306" s="314" t="s">
        <v>37</v>
      </c>
      <c r="I306" s="314" t="s">
        <v>37</v>
      </c>
    </row>
    <row r="307" spans="1:9" s="302" customFormat="1" x14ac:dyDescent="0.3">
      <c r="A307" s="289"/>
      <c r="B307" s="294"/>
      <c r="C307" s="300"/>
      <c r="D307" s="146"/>
      <c r="E307" s="146" t="s">
        <v>1289</v>
      </c>
      <c r="F307" s="147" t="s">
        <v>1007</v>
      </c>
      <c r="G307" s="314" t="s">
        <v>37</v>
      </c>
      <c r="H307" s="314" t="s">
        <v>37</v>
      </c>
      <c r="I307" s="314" t="s">
        <v>37</v>
      </c>
    </row>
    <row r="308" spans="1:9" s="302" customFormat="1" x14ac:dyDescent="0.3">
      <c r="A308" s="289"/>
      <c r="B308" s="294"/>
      <c r="C308" s="300">
        <v>4</v>
      </c>
      <c r="D308" s="132"/>
      <c r="E308" s="310" t="s">
        <v>1290</v>
      </c>
      <c r="F308" s="311"/>
      <c r="G308" s="312"/>
      <c r="H308" s="312"/>
      <c r="I308" s="312"/>
    </row>
    <row r="309" spans="1:9" s="302" customFormat="1" ht="27.6" x14ac:dyDescent="0.3">
      <c r="A309" s="289"/>
      <c r="B309" s="294"/>
      <c r="C309" s="300"/>
      <c r="D309" s="313"/>
      <c r="E309" s="146" t="s">
        <v>1291</v>
      </c>
      <c r="F309" s="147" t="s">
        <v>1007</v>
      </c>
      <c r="G309" s="314" t="s">
        <v>39</v>
      </c>
      <c r="H309" s="314" t="s">
        <v>39</v>
      </c>
      <c r="I309" s="314" t="s">
        <v>39</v>
      </c>
    </row>
    <row r="310" spans="1:9" s="302" customFormat="1" x14ac:dyDescent="0.3">
      <c r="A310" s="289"/>
      <c r="B310" s="294"/>
      <c r="C310" s="300"/>
      <c r="D310" s="313"/>
      <c r="E310" s="146" t="s">
        <v>1292</v>
      </c>
      <c r="F310" s="147" t="s">
        <v>1007</v>
      </c>
      <c r="G310" s="314" t="s">
        <v>37</v>
      </c>
      <c r="H310" s="314" t="s">
        <v>37</v>
      </c>
      <c r="I310" s="314" t="s">
        <v>37</v>
      </c>
    </row>
    <row r="311" spans="1:9" s="302" customFormat="1" ht="27.6" x14ac:dyDescent="0.3">
      <c r="A311" s="289"/>
      <c r="B311" s="294"/>
      <c r="C311" s="300"/>
      <c r="D311" s="313"/>
      <c r="E311" s="146" t="s">
        <v>1293</v>
      </c>
      <c r="F311" s="147" t="s">
        <v>1007</v>
      </c>
      <c r="G311" s="314" t="s">
        <v>37</v>
      </c>
      <c r="H311" s="314" t="s">
        <v>37</v>
      </c>
      <c r="I311" s="314" t="s">
        <v>37</v>
      </c>
    </row>
    <row r="312" spans="1:9" s="302" customFormat="1" x14ac:dyDescent="0.3">
      <c r="A312" s="289"/>
      <c r="B312" s="294"/>
      <c r="C312" s="300"/>
      <c r="D312" s="313"/>
      <c r="E312" s="146" t="s">
        <v>1294</v>
      </c>
      <c r="F312" s="147" t="s">
        <v>1007</v>
      </c>
      <c r="G312" s="314" t="s">
        <v>39</v>
      </c>
      <c r="H312" s="314" t="s">
        <v>39</v>
      </c>
      <c r="I312" s="314" t="s">
        <v>39</v>
      </c>
    </row>
    <row r="313" spans="1:9" s="302" customFormat="1" ht="27.6" x14ac:dyDescent="0.3">
      <c r="A313" s="289"/>
      <c r="B313" s="294"/>
      <c r="C313" s="300"/>
      <c r="D313" s="313"/>
      <c r="E313" s="146" t="s">
        <v>1295</v>
      </c>
      <c r="F313" s="147" t="s">
        <v>1007</v>
      </c>
      <c r="G313" s="314" t="s">
        <v>37</v>
      </c>
      <c r="H313" s="314" t="s">
        <v>37</v>
      </c>
      <c r="I313" s="314" t="s">
        <v>37</v>
      </c>
    </row>
    <row r="314" spans="1:9" s="302" customFormat="1" ht="27.6" x14ac:dyDescent="0.3">
      <c r="A314" s="289"/>
      <c r="B314" s="294"/>
      <c r="C314" s="300"/>
      <c r="D314" s="313"/>
      <c r="E314" s="146" t="s">
        <v>1296</v>
      </c>
      <c r="F314" s="147" t="s">
        <v>1007</v>
      </c>
      <c r="G314" s="314" t="s">
        <v>37</v>
      </c>
      <c r="H314" s="314" t="s">
        <v>37</v>
      </c>
      <c r="I314" s="314" t="s">
        <v>37</v>
      </c>
    </row>
    <row r="315" spans="1:9" s="302" customFormat="1" ht="27.6" x14ac:dyDescent="0.3">
      <c r="A315" s="289"/>
      <c r="B315" s="294"/>
      <c r="C315" s="300"/>
      <c r="D315" s="313"/>
      <c r="E315" s="146" t="s">
        <v>1297</v>
      </c>
      <c r="F315" s="147" t="s">
        <v>1007</v>
      </c>
      <c r="G315" s="314" t="s">
        <v>37</v>
      </c>
      <c r="H315" s="314" t="s">
        <v>37</v>
      </c>
      <c r="I315" s="314" t="s">
        <v>37</v>
      </c>
    </row>
    <row r="316" spans="1:9" s="302" customFormat="1" x14ac:dyDescent="0.3">
      <c r="A316" s="289"/>
      <c r="B316" s="294"/>
      <c r="C316" s="300"/>
      <c r="D316" s="313"/>
      <c r="E316" s="146" t="s">
        <v>1298</v>
      </c>
      <c r="F316" s="147" t="s">
        <v>1007</v>
      </c>
      <c r="G316" s="314" t="s">
        <v>37</v>
      </c>
      <c r="H316" s="314" t="s">
        <v>37</v>
      </c>
      <c r="I316" s="314" t="s">
        <v>37</v>
      </c>
    </row>
    <row r="317" spans="1:9" s="260" customFormat="1" x14ac:dyDescent="0.25">
      <c r="A317" s="299"/>
      <c r="B317" s="301" t="s">
        <v>53</v>
      </c>
      <c r="C317" s="300">
        <v>3</v>
      </c>
      <c r="D317" s="307"/>
      <c r="E317" s="309" t="s">
        <v>1299</v>
      </c>
      <c r="F317" s="145"/>
      <c r="G317" s="308"/>
      <c r="H317" s="308"/>
      <c r="I317" s="308"/>
    </row>
    <row r="318" spans="1:9" s="319" customFormat="1" x14ac:dyDescent="0.3">
      <c r="A318" s="315"/>
      <c r="B318" s="316"/>
      <c r="C318" s="317">
        <v>4</v>
      </c>
      <c r="D318" s="132"/>
      <c r="E318" s="310" t="s">
        <v>1300</v>
      </c>
      <c r="F318" s="320"/>
      <c r="G318" s="321"/>
      <c r="H318" s="321"/>
      <c r="I318" s="321"/>
    </row>
    <row r="319" spans="1:9" s="302" customFormat="1" x14ac:dyDescent="0.3">
      <c r="A319" s="289"/>
      <c r="B319" s="294"/>
      <c r="C319" s="300"/>
      <c r="D319" s="313"/>
      <c r="E319" s="146" t="s">
        <v>1301</v>
      </c>
      <c r="F319" s="147" t="s">
        <v>1007</v>
      </c>
      <c r="G319" s="314" t="s">
        <v>37</v>
      </c>
      <c r="H319" s="314" t="s">
        <v>37</v>
      </c>
      <c r="I319" s="314" t="s">
        <v>37</v>
      </c>
    </row>
    <row r="320" spans="1:9" s="302" customFormat="1" x14ac:dyDescent="0.3">
      <c r="A320" s="289"/>
      <c r="B320" s="294"/>
      <c r="C320" s="300"/>
      <c r="D320" s="313"/>
      <c r="E320" s="146" t="s">
        <v>1302</v>
      </c>
      <c r="F320" s="147" t="s">
        <v>1007</v>
      </c>
      <c r="G320" s="314" t="s">
        <v>37</v>
      </c>
      <c r="H320" s="314" t="s">
        <v>37</v>
      </c>
      <c r="I320" s="314" t="s">
        <v>37</v>
      </c>
    </row>
    <row r="321" spans="1:9" s="302" customFormat="1" x14ac:dyDescent="0.3">
      <c r="A321" s="289"/>
      <c r="B321" s="294"/>
      <c r="C321" s="300"/>
      <c r="D321" s="313"/>
      <c r="E321" s="146" t="s">
        <v>1303</v>
      </c>
      <c r="F321" s="147" t="s">
        <v>1004</v>
      </c>
      <c r="G321" s="314" t="s">
        <v>37</v>
      </c>
      <c r="H321" s="314" t="s">
        <v>37</v>
      </c>
      <c r="I321" s="314" t="s">
        <v>37</v>
      </c>
    </row>
    <row r="322" spans="1:9" s="302" customFormat="1" x14ac:dyDescent="0.3">
      <c r="A322" s="289"/>
      <c r="B322" s="294"/>
      <c r="C322" s="300"/>
      <c r="D322" s="313"/>
      <c r="E322" s="146" t="s">
        <v>1304</v>
      </c>
      <c r="F322" s="147" t="s">
        <v>1007</v>
      </c>
      <c r="G322" s="314" t="s">
        <v>37</v>
      </c>
      <c r="H322" s="314" t="s">
        <v>37</v>
      </c>
      <c r="I322" s="314" t="s">
        <v>37</v>
      </c>
    </row>
    <row r="323" spans="1:9" s="302" customFormat="1" ht="27.6" x14ac:dyDescent="0.3">
      <c r="A323" s="289"/>
      <c r="B323" s="294"/>
      <c r="C323" s="300"/>
      <c r="D323" s="313"/>
      <c r="E323" s="146" t="s">
        <v>1305</v>
      </c>
      <c r="F323" s="147" t="s">
        <v>1007</v>
      </c>
      <c r="G323" s="314" t="s">
        <v>37</v>
      </c>
      <c r="H323" s="314" t="s">
        <v>37</v>
      </c>
      <c r="I323" s="314" t="s">
        <v>37</v>
      </c>
    </row>
    <row r="324" spans="1:9" s="302" customFormat="1" x14ac:dyDescent="0.3">
      <c r="A324" s="289"/>
      <c r="B324" s="294"/>
      <c r="C324" s="300"/>
      <c r="D324" s="313"/>
      <c r="E324" s="146" t="s">
        <v>1306</v>
      </c>
      <c r="F324" s="147" t="s">
        <v>1007</v>
      </c>
      <c r="G324" s="314" t="s">
        <v>37</v>
      </c>
      <c r="H324" s="314" t="s">
        <v>37</v>
      </c>
      <c r="I324" s="314" t="s">
        <v>37</v>
      </c>
    </row>
    <row r="325" spans="1:9" s="260" customFormat="1" x14ac:dyDescent="0.25">
      <c r="A325" s="299"/>
      <c r="B325" s="301" t="s">
        <v>53</v>
      </c>
      <c r="C325" s="300">
        <v>3</v>
      </c>
      <c r="D325" s="307"/>
      <c r="E325" s="309" t="s">
        <v>1307</v>
      </c>
      <c r="F325" s="145"/>
      <c r="G325" s="308"/>
      <c r="H325" s="308"/>
      <c r="I325" s="308"/>
    </row>
    <row r="326" spans="1:9" s="319" customFormat="1" x14ac:dyDescent="0.3">
      <c r="A326" s="315"/>
      <c r="B326" s="316"/>
      <c r="C326" s="317">
        <v>4</v>
      </c>
      <c r="D326" s="132"/>
      <c r="E326" s="310" t="s">
        <v>1308</v>
      </c>
      <c r="F326" s="320"/>
      <c r="G326" s="321"/>
      <c r="H326" s="321"/>
      <c r="I326" s="321"/>
    </row>
    <row r="327" spans="1:9" s="302" customFormat="1" ht="41.4" x14ac:dyDescent="0.3">
      <c r="A327" s="289"/>
      <c r="B327" s="294"/>
      <c r="C327" s="300"/>
      <c r="D327" s="313"/>
      <c r="E327" s="146" t="s">
        <v>1309</v>
      </c>
      <c r="F327" s="147" t="s">
        <v>1007</v>
      </c>
      <c r="G327" s="314" t="s">
        <v>37</v>
      </c>
      <c r="H327" s="314" t="s">
        <v>37</v>
      </c>
      <c r="I327" s="314" t="s">
        <v>37</v>
      </c>
    </row>
    <row r="328" spans="1:9" s="302" customFormat="1" ht="27.6" x14ac:dyDescent="0.3">
      <c r="A328" s="289"/>
      <c r="B328" s="294"/>
      <c r="C328" s="300"/>
      <c r="D328" s="313"/>
      <c r="E328" s="146" t="s">
        <v>1310</v>
      </c>
      <c r="F328" s="147" t="s">
        <v>1007</v>
      </c>
      <c r="G328" s="314" t="s">
        <v>37</v>
      </c>
      <c r="H328" s="314" t="s">
        <v>37</v>
      </c>
      <c r="I328" s="314" t="s">
        <v>37</v>
      </c>
    </row>
    <row r="329" spans="1:9" s="302" customFormat="1" ht="41.4" x14ac:dyDescent="0.3">
      <c r="A329" s="289"/>
      <c r="B329" s="294"/>
      <c r="C329" s="300"/>
      <c r="D329" s="313"/>
      <c r="E329" s="146" t="s">
        <v>1311</v>
      </c>
      <c r="F329" s="147" t="s">
        <v>1007</v>
      </c>
      <c r="G329" s="314" t="s">
        <v>37</v>
      </c>
      <c r="H329" s="314" t="s">
        <v>37</v>
      </c>
      <c r="I329" s="314" t="s">
        <v>37</v>
      </c>
    </row>
    <row r="330" spans="1:9" s="302" customFormat="1" ht="27.6" x14ac:dyDescent="0.3">
      <c r="A330" s="289"/>
      <c r="B330" s="294"/>
      <c r="C330" s="300"/>
      <c r="D330" s="313"/>
      <c r="E330" s="146" t="s">
        <v>1312</v>
      </c>
      <c r="F330" s="147" t="s">
        <v>1004</v>
      </c>
      <c r="G330" s="314" t="s">
        <v>37</v>
      </c>
      <c r="H330" s="314" t="s">
        <v>37</v>
      </c>
      <c r="I330" s="314" t="s">
        <v>37</v>
      </c>
    </row>
    <row r="331" spans="1:9" s="302" customFormat="1" x14ac:dyDescent="0.3">
      <c r="A331" s="289"/>
      <c r="B331" s="294"/>
      <c r="C331" s="300"/>
      <c r="D331" s="313"/>
      <c r="E331" s="146" t="s">
        <v>1313</v>
      </c>
      <c r="F331" s="147" t="s">
        <v>1004</v>
      </c>
      <c r="G331" s="314" t="s">
        <v>37</v>
      </c>
      <c r="H331" s="314" t="s">
        <v>37</v>
      </c>
      <c r="I331" s="314" t="s">
        <v>37</v>
      </c>
    </row>
    <row r="332" spans="1:9" s="302" customFormat="1" x14ac:dyDescent="0.3">
      <c r="A332" s="289"/>
      <c r="B332" s="294"/>
      <c r="C332" s="300"/>
      <c r="D332" s="313"/>
      <c r="E332" s="146" t="s">
        <v>1314</v>
      </c>
      <c r="F332" s="147" t="s">
        <v>1007</v>
      </c>
      <c r="G332" s="314" t="s">
        <v>37</v>
      </c>
      <c r="H332" s="314" t="s">
        <v>37</v>
      </c>
      <c r="I332" s="314" t="s">
        <v>37</v>
      </c>
    </row>
    <row r="333" spans="1:9" s="260" customFormat="1" x14ac:dyDescent="0.25">
      <c r="A333" s="299"/>
      <c r="B333" s="301" t="s">
        <v>53</v>
      </c>
      <c r="C333" s="300">
        <v>3</v>
      </c>
      <c r="D333" s="307"/>
      <c r="E333" s="309" t="s">
        <v>1315</v>
      </c>
      <c r="F333" s="145"/>
      <c r="G333" s="308"/>
      <c r="H333" s="308"/>
      <c r="I333" s="308"/>
    </row>
    <row r="334" spans="1:9" s="302" customFormat="1" x14ac:dyDescent="0.3">
      <c r="A334" s="289"/>
      <c r="B334" s="294"/>
      <c r="C334" s="300">
        <v>4</v>
      </c>
      <c r="D334" s="132"/>
      <c r="E334" s="310" t="s">
        <v>1308</v>
      </c>
      <c r="F334" s="311"/>
      <c r="G334" s="312"/>
      <c r="H334" s="312"/>
      <c r="I334" s="312"/>
    </row>
    <row r="335" spans="1:9" s="302" customFormat="1" ht="27.6" x14ac:dyDescent="0.3">
      <c r="A335" s="289"/>
      <c r="B335" s="294"/>
      <c r="C335" s="300"/>
      <c r="D335" s="313"/>
      <c r="E335" s="146" t="s">
        <v>1316</v>
      </c>
      <c r="F335" s="147" t="s">
        <v>1007</v>
      </c>
      <c r="G335" s="314" t="s">
        <v>37</v>
      </c>
      <c r="H335" s="314" t="s">
        <v>37</v>
      </c>
      <c r="I335" s="314" t="s">
        <v>37</v>
      </c>
    </row>
    <row r="336" spans="1:9" s="302" customFormat="1" ht="27.6" x14ac:dyDescent="0.3">
      <c r="A336" s="289"/>
      <c r="B336" s="294"/>
      <c r="C336" s="300"/>
      <c r="D336" s="313"/>
      <c r="E336" s="146" t="s">
        <v>1317</v>
      </c>
      <c r="F336" s="147" t="s">
        <v>1007</v>
      </c>
      <c r="G336" s="314" t="s">
        <v>37</v>
      </c>
      <c r="H336" s="314" t="s">
        <v>37</v>
      </c>
      <c r="I336" s="314" t="s">
        <v>37</v>
      </c>
    </row>
    <row r="337" spans="1:9" s="302" customFormat="1" ht="27.6" x14ac:dyDescent="0.3">
      <c r="A337" s="289"/>
      <c r="B337" s="294"/>
      <c r="C337" s="300"/>
      <c r="D337" s="313"/>
      <c r="E337" s="146" t="s">
        <v>1318</v>
      </c>
      <c r="F337" s="147" t="s">
        <v>1007</v>
      </c>
      <c r="G337" s="314" t="s">
        <v>37</v>
      </c>
      <c r="H337" s="314" t="s">
        <v>37</v>
      </c>
      <c r="I337" s="314" t="s">
        <v>37</v>
      </c>
    </row>
    <row r="338" spans="1:9" s="302" customFormat="1" ht="27.6" x14ac:dyDescent="0.3">
      <c r="A338" s="289"/>
      <c r="B338" s="294"/>
      <c r="C338" s="300"/>
      <c r="D338" s="313"/>
      <c r="E338" s="146" t="s">
        <v>1319</v>
      </c>
      <c r="F338" s="147" t="s">
        <v>1007</v>
      </c>
      <c r="G338" s="314" t="s">
        <v>37</v>
      </c>
      <c r="H338" s="314" t="s">
        <v>37</v>
      </c>
      <c r="I338" s="314" t="s">
        <v>37</v>
      </c>
    </row>
    <row r="339" spans="1:9" s="302" customFormat="1" ht="27.6" x14ac:dyDescent="0.3">
      <c r="A339" s="289"/>
      <c r="B339" s="294"/>
      <c r="C339" s="300"/>
      <c r="D339" s="313"/>
      <c r="E339" s="146" t="s">
        <v>1320</v>
      </c>
      <c r="F339" s="147" t="s">
        <v>1007</v>
      </c>
      <c r="G339" s="314" t="s">
        <v>37</v>
      </c>
      <c r="H339" s="314" t="s">
        <v>37</v>
      </c>
      <c r="I339" s="314" t="s">
        <v>37</v>
      </c>
    </row>
    <row r="340" spans="1:9" s="302" customFormat="1" x14ac:dyDescent="0.3">
      <c r="A340" s="289"/>
      <c r="B340" s="294"/>
      <c r="C340" s="300"/>
      <c r="D340" s="313"/>
      <c r="E340" s="146" t="s">
        <v>1321</v>
      </c>
      <c r="F340" s="147" t="s">
        <v>1007</v>
      </c>
      <c r="G340" s="314" t="s">
        <v>37</v>
      </c>
      <c r="H340" s="314" t="s">
        <v>37</v>
      </c>
      <c r="I340" s="314" t="s">
        <v>37</v>
      </c>
    </row>
    <row r="341" spans="1:9" s="302" customFormat="1" ht="27.6" x14ac:dyDescent="0.3">
      <c r="A341" s="289"/>
      <c r="B341" s="294"/>
      <c r="C341" s="300"/>
      <c r="D341" s="313"/>
      <c r="E341" s="146" t="s">
        <v>1322</v>
      </c>
      <c r="F341" s="147" t="s">
        <v>1007</v>
      </c>
      <c r="G341" s="314" t="s">
        <v>37</v>
      </c>
      <c r="H341" s="314" t="s">
        <v>37</v>
      </c>
      <c r="I341" s="314" t="s">
        <v>37</v>
      </c>
    </row>
    <row r="342" spans="1:9" s="302" customFormat="1" ht="55.2" x14ac:dyDescent="0.3">
      <c r="A342" s="289"/>
      <c r="B342" s="294"/>
      <c r="C342" s="300"/>
      <c r="D342" s="313"/>
      <c r="E342" s="146" t="s">
        <v>1323</v>
      </c>
      <c r="F342" s="147" t="s">
        <v>1007</v>
      </c>
      <c r="G342" s="314" t="s">
        <v>37</v>
      </c>
      <c r="H342" s="314" t="s">
        <v>37</v>
      </c>
      <c r="I342" s="314" t="s">
        <v>37</v>
      </c>
    </row>
    <row r="343" spans="1:9" s="302" customFormat="1" ht="27.6" x14ac:dyDescent="0.3">
      <c r="A343" s="289"/>
      <c r="B343" s="294"/>
      <c r="C343" s="300"/>
      <c r="D343" s="313"/>
      <c r="E343" s="146" t="s">
        <v>1324</v>
      </c>
      <c r="F343" s="147" t="s">
        <v>1007</v>
      </c>
      <c r="G343" s="314" t="s">
        <v>37</v>
      </c>
      <c r="H343" s="314" t="s">
        <v>37</v>
      </c>
      <c r="I343" s="314" t="s">
        <v>37</v>
      </c>
    </row>
    <row r="344" spans="1:9" s="302" customFormat="1" ht="27.6" x14ac:dyDescent="0.3">
      <c r="A344" s="289"/>
      <c r="B344" s="294"/>
      <c r="C344" s="300"/>
      <c r="D344" s="313"/>
      <c r="E344" s="146" t="s">
        <v>1325</v>
      </c>
      <c r="F344" s="147" t="s">
        <v>1007</v>
      </c>
      <c r="G344" s="314" t="s">
        <v>37</v>
      </c>
      <c r="H344" s="314" t="s">
        <v>37</v>
      </c>
      <c r="I344" s="314" t="s">
        <v>37</v>
      </c>
    </row>
    <row r="345" spans="1:9" s="260" customFormat="1" x14ac:dyDescent="0.25">
      <c r="A345" s="299"/>
      <c r="B345" s="301" t="s">
        <v>53</v>
      </c>
      <c r="C345" s="300">
        <v>3</v>
      </c>
      <c r="D345" s="307"/>
      <c r="E345" s="309" t="s">
        <v>1326</v>
      </c>
      <c r="F345" s="145"/>
      <c r="G345" s="308"/>
      <c r="H345" s="308"/>
      <c r="I345" s="308"/>
    </row>
    <row r="346" spans="1:9" s="302" customFormat="1" x14ac:dyDescent="0.3">
      <c r="A346" s="289"/>
      <c r="B346" s="294"/>
      <c r="C346" s="300">
        <v>4</v>
      </c>
      <c r="D346" s="132"/>
      <c r="E346" s="310" t="s">
        <v>1327</v>
      </c>
      <c r="F346" s="311"/>
      <c r="G346" s="312"/>
      <c r="H346" s="312"/>
      <c r="I346" s="312"/>
    </row>
    <row r="347" spans="1:9" s="302" customFormat="1" ht="27.6" x14ac:dyDescent="0.3">
      <c r="A347" s="289"/>
      <c r="B347" s="294"/>
      <c r="C347" s="300"/>
      <c r="D347" s="313"/>
      <c r="E347" s="146" t="s">
        <v>1328</v>
      </c>
      <c r="F347" s="147" t="s">
        <v>1007</v>
      </c>
      <c r="G347" s="314" t="s">
        <v>37</v>
      </c>
      <c r="H347" s="314" t="s">
        <v>37</v>
      </c>
      <c r="I347" s="314" t="s">
        <v>37</v>
      </c>
    </row>
    <row r="348" spans="1:9" s="302" customFormat="1" x14ac:dyDescent="0.3">
      <c r="A348" s="289"/>
      <c r="B348" s="294"/>
      <c r="C348" s="300"/>
      <c r="D348" s="313"/>
      <c r="E348" s="146" t="s">
        <v>1329</v>
      </c>
      <c r="F348" s="147" t="s">
        <v>1007</v>
      </c>
      <c r="G348" s="314" t="s">
        <v>37</v>
      </c>
      <c r="H348" s="314" t="s">
        <v>37</v>
      </c>
      <c r="I348" s="314" t="s">
        <v>37</v>
      </c>
    </row>
    <row r="349" spans="1:9" s="302" customFormat="1" x14ac:dyDescent="0.3">
      <c r="A349" s="289"/>
      <c r="B349" s="294"/>
      <c r="C349" s="300"/>
      <c r="D349" s="313"/>
      <c r="E349" s="146" t="s">
        <v>1330</v>
      </c>
      <c r="F349" s="147" t="s">
        <v>1007</v>
      </c>
      <c r="G349" s="314" t="s">
        <v>37</v>
      </c>
      <c r="H349" s="314" t="s">
        <v>37</v>
      </c>
      <c r="I349" s="314" t="s">
        <v>37</v>
      </c>
    </row>
    <row r="350" spans="1:9" s="302" customFormat="1" ht="41.4" x14ac:dyDescent="0.3">
      <c r="A350" s="289"/>
      <c r="B350" s="294"/>
      <c r="C350" s="300"/>
      <c r="D350" s="313"/>
      <c r="E350" s="146" t="s">
        <v>1331</v>
      </c>
      <c r="F350" s="147" t="s">
        <v>1007</v>
      </c>
      <c r="G350" s="314" t="s">
        <v>37</v>
      </c>
      <c r="H350" s="314" t="s">
        <v>37</v>
      </c>
      <c r="I350" s="314" t="s">
        <v>37</v>
      </c>
    </row>
    <row r="351" spans="1:9" s="302" customFormat="1" ht="27.6" x14ac:dyDescent="0.3">
      <c r="A351" s="289"/>
      <c r="B351" s="294"/>
      <c r="C351" s="300"/>
      <c r="D351" s="313"/>
      <c r="E351" s="146" t="s">
        <v>1332</v>
      </c>
      <c r="F351" s="147" t="s">
        <v>1007</v>
      </c>
      <c r="G351" s="314" t="s">
        <v>37</v>
      </c>
      <c r="H351" s="314" t="s">
        <v>37</v>
      </c>
      <c r="I351" s="314" t="s">
        <v>37</v>
      </c>
    </row>
    <row r="352" spans="1:9" s="302" customFormat="1" x14ac:dyDescent="0.3">
      <c r="A352" s="289"/>
      <c r="B352" s="294"/>
      <c r="C352" s="300"/>
      <c r="D352" s="313"/>
      <c r="E352" s="146" t="s">
        <v>1333</v>
      </c>
      <c r="F352" s="147" t="s">
        <v>1007</v>
      </c>
      <c r="G352" s="314" t="s">
        <v>37</v>
      </c>
      <c r="H352" s="314" t="s">
        <v>37</v>
      </c>
      <c r="I352" s="314" t="s">
        <v>37</v>
      </c>
    </row>
    <row r="353" spans="1:9" s="302" customFormat="1" x14ac:dyDescent="0.3">
      <c r="A353" s="289"/>
      <c r="B353" s="294"/>
      <c r="C353" s="300"/>
      <c r="D353" s="313"/>
      <c r="E353" s="146" t="s">
        <v>1334</v>
      </c>
      <c r="F353" s="147" t="s">
        <v>1007</v>
      </c>
      <c r="G353" s="314" t="s">
        <v>37</v>
      </c>
      <c r="H353" s="314" t="s">
        <v>37</v>
      </c>
      <c r="I353" s="314" t="s">
        <v>37</v>
      </c>
    </row>
    <row r="354" spans="1:9" s="302" customFormat="1" x14ac:dyDescent="0.3">
      <c r="A354" s="289"/>
      <c r="B354" s="294"/>
      <c r="C354" s="300"/>
      <c r="D354" s="313"/>
      <c r="E354" s="146" t="s">
        <v>1335</v>
      </c>
      <c r="F354" s="147" t="s">
        <v>1007</v>
      </c>
      <c r="G354" s="314" t="s">
        <v>37</v>
      </c>
      <c r="H354" s="314" t="s">
        <v>37</v>
      </c>
      <c r="I354" s="314" t="s">
        <v>37</v>
      </c>
    </row>
    <row r="355" spans="1:9" s="302" customFormat="1" ht="27.6" x14ac:dyDescent="0.3">
      <c r="A355" s="289"/>
      <c r="B355" s="294"/>
      <c r="C355" s="300"/>
      <c r="D355" s="313"/>
      <c r="E355" s="146" t="s">
        <v>1336</v>
      </c>
      <c r="F355" s="147" t="s">
        <v>1007</v>
      </c>
      <c r="G355" s="314" t="s">
        <v>37</v>
      </c>
      <c r="H355" s="314" t="s">
        <v>37</v>
      </c>
      <c r="I355" s="314" t="s">
        <v>37</v>
      </c>
    </row>
    <row r="356" spans="1:9" s="302" customFormat="1" x14ac:dyDescent="0.3">
      <c r="A356" s="289"/>
      <c r="B356" s="294"/>
      <c r="C356" s="300"/>
      <c r="D356" s="313"/>
      <c r="E356" s="146" t="s">
        <v>1337</v>
      </c>
      <c r="F356" s="147" t="s">
        <v>1007</v>
      </c>
      <c r="G356" s="314" t="s">
        <v>37</v>
      </c>
      <c r="H356" s="314" t="s">
        <v>37</v>
      </c>
      <c r="I356" s="314" t="s">
        <v>37</v>
      </c>
    </row>
    <row r="357" spans="1:9" s="302" customFormat="1" ht="27.6" x14ac:dyDescent="0.3">
      <c r="A357" s="289"/>
      <c r="B357" s="294"/>
      <c r="C357" s="300"/>
      <c r="D357" s="313"/>
      <c r="E357" s="146" t="s">
        <v>1338</v>
      </c>
      <c r="F357" s="147" t="s">
        <v>1007</v>
      </c>
      <c r="G357" s="314" t="s">
        <v>37</v>
      </c>
      <c r="H357" s="314" t="s">
        <v>37</v>
      </c>
      <c r="I357" s="314" t="s">
        <v>37</v>
      </c>
    </row>
    <row r="358" spans="1:9" s="302" customFormat="1" x14ac:dyDescent="0.3">
      <c r="A358" s="289"/>
      <c r="B358" s="294"/>
      <c r="C358" s="300"/>
      <c r="D358" s="313"/>
      <c r="E358" s="146" t="s">
        <v>1339</v>
      </c>
      <c r="F358" s="147" t="s">
        <v>1007</v>
      </c>
      <c r="G358" s="314" t="s">
        <v>37</v>
      </c>
      <c r="H358" s="314" t="s">
        <v>37</v>
      </c>
      <c r="I358" s="314" t="s">
        <v>37</v>
      </c>
    </row>
    <row r="359" spans="1:9" s="302" customFormat="1" x14ac:dyDescent="0.3">
      <c r="A359" s="289"/>
      <c r="B359" s="294"/>
      <c r="C359" s="300"/>
      <c r="D359" s="313"/>
      <c r="E359" s="146" t="s">
        <v>1340</v>
      </c>
      <c r="F359" s="147" t="s">
        <v>1007</v>
      </c>
      <c r="G359" s="314" t="s">
        <v>37</v>
      </c>
      <c r="H359" s="314" t="s">
        <v>37</v>
      </c>
      <c r="I359" s="314" t="s">
        <v>37</v>
      </c>
    </row>
    <row r="360" spans="1:9" s="302" customFormat="1" x14ac:dyDescent="0.3">
      <c r="A360" s="289"/>
      <c r="B360" s="294"/>
      <c r="C360" s="300"/>
      <c r="D360" s="313"/>
      <c r="E360" s="146" t="s">
        <v>1341</v>
      </c>
      <c r="F360" s="147" t="s">
        <v>1007</v>
      </c>
      <c r="G360" s="314" t="s">
        <v>37</v>
      </c>
      <c r="H360" s="314" t="s">
        <v>37</v>
      </c>
      <c r="I360" s="314" t="s">
        <v>37</v>
      </c>
    </row>
    <row r="361" spans="1:9" s="302" customFormat="1" x14ac:dyDescent="0.3">
      <c r="A361" s="289"/>
      <c r="B361" s="294"/>
      <c r="C361" s="300"/>
      <c r="D361" s="313"/>
      <c r="E361" s="146" t="s">
        <v>1342</v>
      </c>
      <c r="F361" s="147" t="s">
        <v>1007</v>
      </c>
      <c r="G361" s="314" t="s">
        <v>37</v>
      </c>
      <c r="H361" s="314" t="s">
        <v>37</v>
      </c>
      <c r="I361" s="314" t="s">
        <v>37</v>
      </c>
    </row>
    <row r="362" spans="1:9" s="302" customFormat="1" x14ac:dyDescent="0.3">
      <c r="A362" s="289"/>
      <c r="B362" s="294"/>
      <c r="C362" s="300"/>
      <c r="D362" s="313"/>
      <c r="E362" s="146" t="s">
        <v>1343</v>
      </c>
      <c r="F362" s="147" t="s">
        <v>1007</v>
      </c>
      <c r="G362" s="314" t="s">
        <v>37</v>
      </c>
      <c r="H362" s="314" t="s">
        <v>37</v>
      </c>
      <c r="I362" s="314" t="s">
        <v>37</v>
      </c>
    </row>
    <row r="363" spans="1:9" s="260" customFormat="1" x14ac:dyDescent="0.25">
      <c r="A363" s="299"/>
      <c r="B363" s="301" t="s">
        <v>53</v>
      </c>
      <c r="C363" s="300">
        <v>3</v>
      </c>
      <c r="D363" s="307"/>
      <c r="E363" s="309" t="s">
        <v>1344</v>
      </c>
      <c r="F363" s="145"/>
      <c r="G363" s="308"/>
      <c r="H363" s="308"/>
      <c r="I363" s="308"/>
    </row>
    <row r="364" spans="1:9" s="319" customFormat="1" x14ac:dyDescent="0.3">
      <c r="A364" s="315"/>
      <c r="B364" s="316"/>
      <c r="C364" s="317">
        <v>4</v>
      </c>
      <c r="D364" s="132"/>
      <c r="E364" s="310" t="s">
        <v>1345</v>
      </c>
      <c r="F364" s="320"/>
      <c r="G364" s="321"/>
      <c r="H364" s="321"/>
      <c r="I364" s="321"/>
    </row>
    <row r="365" spans="1:9" s="302" customFormat="1" x14ac:dyDescent="0.3">
      <c r="A365" s="289"/>
      <c r="B365" s="294"/>
      <c r="C365" s="300"/>
      <c r="D365" s="313"/>
      <c r="E365" s="146" t="s">
        <v>1346</v>
      </c>
      <c r="F365" s="147" t="s">
        <v>1007</v>
      </c>
      <c r="G365" s="314" t="s">
        <v>37</v>
      </c>
      <c r="H365" s="314" t="s">
        <v>37</v>
      </c>
      <c r="I365" s="314" t="s">
        <v>37</v>
      </c>
    </row>
    <row r="366" spans="1:9" s="302" customFormat="1" x14ac:dyDescent="0.3">
      <c r="A366" s="289"/>
      <c r="B366" s="294"/>
      <c r="C366" s="300"/>
      <c r="D366" s="313"/>
      <c r="E366" s="146" t="s">
        <v>1347</v>
      </c>
      <c r="F366" s="147" t="s">
        <v>1007</v>
      </c>
      <c r="G366" s="314" t="s">
        <v>37</v>
      </c>
      <c r="H366" s="314" t="s">
        <v>37</v>
      </c>
      <c r="I366" s="314" t="s">
        <v>37</v>
      </c>
    </row>
    <row r="367" spans="1:9" s="302" customFormat="1" x14ac:dyDescent="0.3">
      <c r="A367" s="289"/>
      <c r="B367" s="294"/>
      <c r="C367" s="300"/>
      <c r="D367" s="313"/>
      <c r="E367" s="146" t="s">
        <v>1348</v>
      </c>
      <c r="F367" s="147" t="s">
        <v>1007</v>
      </c>
      <c r="G367" s="314" t="s">
        <v>37</v>
      </c>
      <c r="H367" s="314" t="s">
        <v>37</v>
      </c>
      <c r="I367" s="314" t="s">
        <v>37</v>
      </c>
    </row>
    <row r="368" spans="1:9" s="302" customFormat="1" x14ac:dyDescent="0.3">
      <c r="A368" s="289"/>
      <c r="B368" s="294"/>
      <c r="C368" s="300"/>
      <c r="D368" s="313"/>
      <c r="E368" s="146" t="s">
        <v>1349</v>
      </c>
      <c r="F368" s="147" t="s">
        <v>1007</v>
      </c>
      <c r="G368" s="314" t="s">
        <v>37</v>
      </c>
      <c r="H368" s="314" t="s">
        <v>37</v>
      </c>
      <c r="I368" s="314" t="s">
        <v>37</v>
      </c>
    </row>
    <row r="369" spans="1:9" s="302" customFormat="1" x14ac:dyDescent="0.3">
      <c r="A369" s="289"/>
      <c r="B369" s="294"/>
      <c r="C369" s="300"/>
      <c r="D369" s="313"/>
      <c r="E369" s="146" t="s">
        <v>1350</v>
      </c>
      <c r="F369" s="147" t="s">
        <v>1007</v>
      </c>
      <c r="G369" s="314" t="s">
        <v>37</v>
      </c>
      <c r="H369" s="314" t="s">
        <v>37</v>
      </c>
      <c r="I369" s="314" t="s">
        <v>37</v>
      </c>
    </row>
    <row r="370" spans="1:9" s="302" customFormat="1" x14ac:dyDescent="0.3">
      <c r="A370" s="289"/>
      <c r="B370" s="294"/>
      <c r="C370" s="300"/>
      <c r="D370" s="313"/>
      <c r="E370" s="146" t="s">
        <v>1351</v>
      </c>
      <c r="F370" s="147" t="s">
        <v>1007</v>
      </c>
      <c r="G370" s="314" t="s">
        <v>37</v>
      </c>
      <c r="H370" s="314" t="s">
        <v>37</v>
      </c>
      <c r="I370" s="314" t="s">
        <v>37</v>
      </c>
    </row>
    <row r="371" spans="1:9" s="302" customFormat="1" ht="27.6" x14ac:dyDescent="0.3">
      <c r="A371" s="289"/>
      <c r="B371" s="294"/>
      <c r="C371" s="300"/>
      <c r="D371" s="313"/>
      <c r="E371" s="146" t="s">
        <v>1352</v>
      </c>
      <c r="F371" s="147" t="s">
        <v>1007</v>
      </c>
      <c r="G371" s="314" t="s">
        <v>37</v>
      </c>
      <c r="H371" s="314" t="s">
        <v>37</v>
      </c>
      <c r="I371" s="314" t="s">
        <v>37</v>
      </c>
    </row>
    <row r="372" spans="1:9" s="302" customFormat="1" ht="27.6" x14ac:dyDescent="0.3">
      <c r="A372" s="289"/>
      <c r="B372" s="294"/>
      <c r="C372" s="300"/>
      <c r="D372" s="313"/>
      <c r="E372" s="146" t="s">
        <v>1353</v>
      </c>
      <c r="F372" s="147" t="s">
        <v>1007</v>
      </c>
      <c r="G372" s="314" t="s">
        <v>37</v>
      </c>
      <c r="H372" s="314" t="s">
        <v>37</v>
      </c>
      <c r="I372" s="314" t="s">
        <v>37</v>
      </c>
    </row>
    <row r="373" spans="1:9" s="302" customFormat="1" x14ac:dyDescent="0.3">
      <c r="A373" s="289"/>
      <c r="B373" s="294"/>
      <c r="C373" s="300"/>
      <c r="D373" s="313"/>
      <c r="E373" s="146" t="s">
        <v>1354</v>
      </c>
      <c r="F373" s="147" t="s">
        <v>1007</v>
      </c>
      <c r="G373" s="314" t="s">
        <v>37</v>
      </c>
      <c r="H373" s="314" t="s">
        <v>37</v>
      </c>
      <c r="I373" s="314" t="s">
        <v>37</v>
      </c>
    </row>
    <row r="374" spans="1:9" s="302" customFormat="1" x14ac:dyDescent="0.3">
      <c r="A374" s="289"/>
      <c r="B374" s="294"/>
      <c r="C374" s="300"/>
      <c r="D374" s="313"/>
      <c r="E374" s="146" t="s">
        <v>1355</v>
      </c>
      <c r="F374" s="147" t="s">
        <v>1007</v>
      </c>
      <c r="G374" s="314" t="s">
        <v>37</v>
      </c>
      <c r="H374" s="314" t="s">
        <v>37</v>
      </c>
      <c r="I374" s="314" t="s">
        <v>37</v>
      </c>
    </row>
    <row r="375" spans="1:9" s="302" customFormat="1" x14ac:dyDescent="0.3">
      <c r="A375" s="289"/>
      <c r="B375" s="294"/>
      <c r="C375" s="300"/>
      <c r="D375" s="313"/>
      <c r="E375" s="146" t="s">
        <v>1356</v>
      </c>
      <c r="F375" s="147" t="s">
        <v>1007</v>
      </c>
      <c r="G375" s="314" t="s">
        <v>37</v>
      </c>
      <c r="H375" s="314" t="s">
        <v>37</v>
      </c>
      <c r="I375" s="314" t="s">
        <v>37</v>
      </c>
    </row>
    <row r="376" spans="1:9" s="302" customFormat="1" x14ac:dyDescent="0.3">
      <c r="A376" s="289"/>
      <c r="B376" s="294"/>
      <c r="C376" s="300"/>
      <c r="D376" s="313"/>
      <c r="E376" s="146" t="s">
        <v>1357</v>
      </c>
      <c r="F376" s="147" t="s">
        <v>1007</v>
      </c>
      <c r="G376" s="314" t="s">
        <v>37</v>
      </c>
      <c r="H376" s="314" t="s">
        <v>37</v>
      </c>
      <c r="I376" s="314" t="s">
        <v>37</v>
      </c>
    </row>
    <row r="377" spans="1:9" s="302" customFormat="1" x14ac:dyDescent="0.3">
      <c r="A377" s="289"/>
      <c r="B377" s="294"/>
      <c r="C377" s="300"/>
      <c r="D377" s="313"/>
      <c r="E377" s="146" t="s">
        <v>1358</v>
      </c>
      <c r="F377" s="147" t="s">
        <v>1007</v>
      </c>
      <c r="G377" s="314" t="s">
        <v>37</v>
      </c>
      <c r="H377" s="314" t="s">
        <v>37</v>
      </c>
      <c r="I377" s="314" t="s">
        <v>37</v>
      </c>
    </row>
    <row r="378" spans="1:9" s="302" customFormat="1" x14ac:dyDescent="0.3">
      <c r="A378" s="289"/>
      <c r="B378" s="294"/>
      <c r="C378" s="300"/>
      <c r="D378" s="313"/>
      <c r="E378" s="146" t="s">
        <v>1359</v>
      </c>
      <c r="F378" s="147" t="s">
        <v>1007</v>
      </c>
      <c r="G378" s="314" t="s">
        <v>37</v>
      </c>
      <c r="H378" s="314" t="s">
        <v>37</v>
      </c>
      <c r="I378" s="314" t="s">
        <v>37</v>
      </c>
    </row>
    <row r="379" spans="1:9" s="302" customFormat="1" x14ac:dyDescent="0.3">
      <c r="A379" s="289"/>
      <c r="B379" s="294"/>
      <c r="C379" s="300"/>
      <c r="D379" s="313"/>
      <c r="E379" s="146" t="s">
        <v>1360</v>
      </c>
      <c r="F379" s="147" t="s">
        <v>1007</v>
      </c>
      <c r="G379" s="314" t="s">
        <v>37</v>
      </c>
      <c r="H379" s="314" t="s">
        <v>37</v>
      </c>
      <c r="I379" s="314" t="s">
        <v>37</v>
      </c>
    </row>
    <row r="380" spans="1:9" s="302" customFormat="1" ht="27.6" x14ac:dyDescent="0.3">
      <c r="A380" s="289"/>
      <c r="B380" s="294"/>
      <c r="C380" s="300"/>
      <c r="D380" s="313"/>
      <c r="E380" s="146" t="s">
        <v>1361</v>
      </c>
      <c r="F380" s="147" t="s">
        <v>1007</v>
      </c>
      <c r="G380" s="314" t="s">
        <v>37</v>
      </c>
      <c r="H380" s="314" t="s">
        <v>37</v>
      </c>
      <c r="I380" s="314" t="s">
        <v>37</v>
      </c>
    </row>
    <row r="381" spans="1:9" s="260" customFormat="1" x14ac:dyDescent="0.25">
      <c r="A381" s="299"/>
      <c r="B381" s="301" t="s">
        <v>53</v>
      </c>
      <c r="C381" s="300">
        <v>3</v>
      </c>
      <c r="D381" s="307"/>
      <c r="E381" s="309" t="s">
        <v>1362</v>
      </c>
      <c r="F381" s="145"/>
      <c r="G381" s="308"/>
      <c r="H381" s="308"/>
      <c r="I381" s="308"/>
    </row>
    <row r="382" spans="1:9" s="302" customFormat="1" x14ac:dyDescent="0.3">
      <c r="A382" s="289"/>
      <c r="B382" s="294"/>
      <c r="C382" s="300">
        <v>4</v>
      </c>
      <c r="D382" s="132"/>
      <c r="E382" s="310" t="s">
        <v>1308</v>
      </c>
      <c r="F382" s="311"/>
      <c r="G382" s="312"/>
      <c r="H382" s="312"/>
      <c r="I382" s="312"/>
    </row>
    <row r="383" spans="1:9" s="302" customFormat="1" x14ac:dyDescent="0.3">
      <c r="A383" s="289"/>
      <c r="B383" s="294"/>
      <c r="C383" s="300"/>
      <c r="D383" s="313"/>
      <c r="E383" s="146" t="s">
        <v>1363</v>
      </c>
      <c r="F383" s="147" t="s">
        <v>1007</v>
      </c>
      <c r="G383" s="314" t="s">
        <v>37</v>
      </c>
      <c r="H383" s="314" t="s">
        <v>37</v>
      </c>
      <c r="I383" s="314" t="s">
        <v>37</v>
      </c>
    </row>
    <row r="384" spans="1:9" s="302" customFormat="1" ht="27.6" x14ac:dyDescent="0.3">
      <c r="A384" s="289"/>
      <c r="B384" s="294"/>
      <c r="C384" s="300"/>
      <c r="D384" s="313"/>
      <c r="E384" s="146" t="s">
        <v>1364</v>
      </c>
      <c r="F384" s="147" t="s">
        <v>1007</v>
      </c>
      <c r="G384" s="314" t="s">
        <v>37</v>
      </c>
      <c r="H384" s="314" t="s">
        <v>37</v>
      </c>
      <c r="I384" s="314" t="s">
        <v>37</v>
      </c>
    </row>
    <row r="385" spans="1:9" s="302" customFormat="1" ht="41.4" x14ac:dyDescent="0.3">
      <c r="A385" s="289"/>
      <c r="B385" s="294"/>
      <c r="C385" s="300"/>
      <c r="D385" s="313"/>
      <c r="E385" s="146" t="s">
        <v>1365</v>
      </c>
      <c r="F385" s="147" t="s">
        <v>1007</v>
      </c>
      <c r="G385" s="314" t="s">
        <v>37</v>
      </c>
      <c r="H385" s="314" t="s">
        <v>37</v>
      </c>
      <c r="I385" s="314" t="s">
        <v>37</v>
      </c>
    </row>
    <row r="386" spans="1:9" s="302" customFormat="1" ht="27.6" x14ac:dyDescent="0.3">
      <c r="A386" s="289"/>
      <c r="B386" s="294"/>
      <c r="C386" s="300"/>
      <c r="D386" s="313"/>
      <c r="E386" s="146" t="s">
        <v>1366</v>
      </c>
      <c r="F386" s="147" t="s">
        <v>1007</v>
      </c>
      <c r="G386" s="314" t="s">
        <v>37</v>
      </c>
      <c r="H386" s="314" t="s">
        <v>37</v>
      </c>
      <c r="I386" s="314" t="s">
        <v>37</v>
      </c>
    </row>
    <row r="387" spans="1:9" s="260" customFormat="1" x14ac:dyDescent="0.25">
      <c r="A387" s="299"/>
      <c r="B387" s="301" t="s">
        <v>53</v>
      </c>
      <c r="C387" s="300">
        <v>3</v>
      </c>
      <c r="D387" s="307"/>
      <c r="E387" s="309" t="s">
        <v>1367</v>
      </c>
      <c r="F387" s="145"/>
      <c r="G387" s="308"/>
      <c r="H387" s="308"/>
      <c r="I387" s="308"/>
    </row>
    <row r="388" spans="1:9" s="302" customFormat="1" x14ac:dyDescent="0.3">
      <c r="A388" s="289"/>
      <c r="B388" s="294"/>
      <c r="C388" s="300">
        <v>4</v>
      </c>
      <c r="D388" s="132"/>
      <c r="E388" s="310" t="s">
        <v>1302</v>
      </c>
      <c r="F388" s="311"/>
      <c r="G388" s="312"/>
      <c r="H388" s="312"/>
      <c r="I388" s="312"/>
    </row>
    <row r="389" spans="1:9" s="302" customFormat="1" x14ac:dyDescent="0.3">
      <c r="A389" s="289"/>
      <c r="B389" s="294"/>
      <c r="C389" s="300"/>
      <c r="D389" s="313"/>
      <c r="E389" s="146" t="s">
        <v>1368</v>
      </c>
      <c r="F389" s="147" t="s">
        <v>1007</v>
      </c>
      <c r="G389" s="314" t="s">
        <v>37</v>
      </c>
      <c r="H389" s="314" t="s">
        <v>37</v>
      </c>
      <c r="I389" s="314" t="s">
        <v>37</v>
      </c>
    </row>
    <row r="390" spans="1:9" s="302" customFormat="1" x14ac:dyDescent="0.3">
      <c r="A390" s="289"/>
      <c r="B390" s="294"/>
      <c r="C390" s="300"/>
      <c r="D390" s="313"/>
      <c r="E390" s="146" t="s">
        <v>1369</v>
      </c>
      <c r="F390" s="147" t="s">
        <v>1007</v>
      </c>
      <c r="G390" s="314" t="s">
        <v>37</v>
      </c>
      <c r="H390" s="314" t="s">
        <v>37</v>
      </c>
      <c r="I390" s="314" t="s">
        <v>37</v>
      </c>
    </row>
    <row r="391" spans="1:9" s="302" customFormat="1" ht="41.4" x14ac:dyDescent="0.3">
      <c r="A391" s="289"/>
      <c r="B391" s="294"/>
      <c r="C391" s="300"/>
      <c r="D391" s="313"/>
      <c r="E391" s="146" t="s">
        <v>1370</v>
      </c>
      <c r="F391" s="147" t="s">
        <v>1007</v>
      </c>
      <c r="G391" s="314" t="s">
        <v>37</v>
      </c>
      <c r="H391" s="314" t="s">
        <v>37</v>
      </c>
      <c r="I391" s="314" t="s">
        <v>37</v>
      </c>
    </row>
    <row r="392" spans="1:9" s="302" customFormat="1" x14ac:dyDescent="0.3">
      <c r="A392" s="289"/>
      <c r="B392" s="294"/>
      <c r="C392" s="300"/>
      <c r="D392" s="313"/>
      <c r="E392" s="146" t="s">
        <v>1371</v>
      </c>
      <c r="F392" s="147" t="s">
        <v>1007</v>
      </c>
      <c r="G392" s="314" t="s">
        <v>37</v>
      </c>
      <c r="H392" s="314" t="s">
        <v>37</v>
      </c>
      <c r="I392" s="314" t="s">
        <v>37</v>
      </c>
    </row>
    <row r="393" spans="1:9" s="260" customFormat="1" x14ac:dyDescent="0.25">
      <c r="A393" s="299"/>
      <c r="B393" s="301" t="s">
        <v>53</v>
      </c>
      <c r="C393" s="300">
        <v>3</v>
      </c>
      <c r="D393" s="307"/>
      <c r="E393" s="309" t="s">
        <v>1372</v>
      </c>
      <c r="F393" s="145"/>
      <c r="G393" s="308"/>
      <c r="H393" s="308"/>
      <c r="I393" s="308"/>
    </row>
    <row r="394" spans="1:9" s="319" customFormat="1" x14ac:dyDescent="0.3">
      <c r="A394" s="315"/>
      <c r="B394" s="316"/>
      <c r="C394" s="317">
        <v>4</v>
      </c>
      <c r="D394" s="132"/>
      <c r="E394" s="310" t="s">
        <v>1373</v>
      </c>
      <c r="F394" s="320"/>
      <c r="G394" s="321"/>
      <c r="H394" s="321"/>
      <c r="I394" s="321"/>
    </row>
    <row r="395" spans="1:9" s="302" customFormat="1" ht="27.6" x14ac:dyDescent="0.3">
      <c r="A395" s="289"/>
      <c r="B395" s="294"/>
      <c r="C395" s="300"/>
      <c r="D395" s="313"/>
      <c r="E395" s="146" t="s">
        <v>1374</v>
      </c>
      <c r="F395" s="147" t="s">
        <v>1007</v>
      </c>
      <c r="G395" s="314" t="s">
        <v>37</v>
      </c>
      <c r="H395" s="314" t="s">
        <v>37</v>
      </c>
      <c r="I395" s="314" t="s">
        <v>37</v>
      </c>
    </row>
    <row r="396" spans="1:9" s="302" customFormat="1" ht="27.6" x14ac:dyDescent="0.3">
      <c r="A396" s="289"/>
      <c r="B396" s="294"/>
      <c r="C396" s="300"/>
      <c r="D396" s="313"/>
      <c r="E396" s="146" t="s">
        <v>1375</v>
      </c>
      <c r="F396" s="147" t="s">
        <v>1007</v>
      </c>
      <c r="G396" s="314" t="s">
        <v>37</v>
      </c>
      <c r="H396" s="314" t="s">
        <v>37</v>
      </c>
      <c r="I396" s="314" t="s">
        <v>37</v>
      </c>
    </row>
    <row r="397" spans="1:9" s="302" customFormat="1" ht="27.6" x14ac:dyDescent="0.3">
      <c r="A397" s="289"/>
      <c r="B397" s="294"/>
      <c r="C397" s="300"/>
      <c r="D397" s="313"/>
      <c r="E397" s="146" t="s">
        <v>1376</v>
      </c>
      <c r="F397" s="147" t="s">
        <v>1007</v>
      </c>
      <c r="G397" s="314" t="s">
        <v>37</v>
      </c>
      <c r="H397" s="314" t="s">
        <v>37</v>
      </c>
      <c r="I397" s="314" t="s">
        <v>37</v>
      </c>
    </row>
    <row r="398" spans="1:9" s="302" customFormat="1" x14ac:dyDescent="0.3">
      <c r="A398" s="289"/>
      <c r="B398" s="294"/>
      <c r="C398" s="300">
        <v>4</v>
      </c>
      <c r="D398" s="132"/>
      <c r="E398" s="310" t="s">
        <v>1377</v>
      </c>
      <c r="F398" s="311"/>
      <c r="G398" s="312"/>
      <c r="H398" s="312"/>
      <c r="I398" s="312"/>
    </row>
    <row r="399" spans="1:9" s="302" customFormat="1" x14ac:dyDescent="0.3">
      <c r="A399" s="289"/>
      <c r="B399" s="294"/>
      <c r="C399" s="300"/>
      <c r="D399" s="313"/>
      <c r="E399" s="146" t="s">
        <v>1378</v>
      </c>
      <c r="F399" s="147" t="s">
        <v>1007</v>
      </c>
      <c r="G399" s="314" t="s">
        <v>37</v>
      </c>
      <c r="H399" s="314" t="s">
        <v>37</v>
      </c>
      <c r="I399" s="314" t="s">
        <v>37</v>
      </c>
    </row>
    <row r="400" spans="1:9" s="302" customFormat="1" x14ac:dyDescent="0.3">
      <c r="A400" s="289"/>
      <c r="B400" s="294"/>
      <c r="C400" s="300"/>
      <c r="D400" s="313"/>
      <c r="E400" s="146" t="s">
        <v>1379</v>
      </c>
      <c r="F400" s="147" t="s">
        <v>1007</v>
      </c>
      <c r="G400" s="314" t="s">
        <v>37</v>
      </c>
      <c r="H400" s="314" t="s">
        <v>37</v>
      </c>
      <c r="I400" s="314" t="s">
        <v>37</v>
      </c>
    </row>
    <row r="401" spans="1:9" s="302" customFormat="1" x14ac:dyDescent="0.3">
      <c r="A401" s="289"/>
      <c r="B401" s="294"/>
      <c r="C401" s="300"/>
      <c r="D401" s="313"/>
      <c r="E401" s="146" t="s">
        <v>1380</v>
      </c>
      <c r="F401" s="147" t="s">
        <v>1007</v>
      </c>
      <c r="G401" s="314" t="s">
        <v>37</v>
      </c>
      <c r="H401" s="314" t="s">
        <v>37</v>
      </c>
      <c r="I401" s="314" t="s">
        <v>37</v>
      </c>
    </row>
    <row r="402" spans="1:9" s="302" customFormat="1" ht="41.4" x14ac:dyDescent="0.3">
      <c r="A402" s="289"/>
      <c r="B402" s="294"/>
      <c r="C402" s="300"/>
      <c r="D402" s="313"/>
      <c r="E402" s="146" t="s">
        <v>1381</v>
      </c>
      <c r="F402" s="147" t="s">
        <v>1007</v>
      </c>
      <c r="G402" s="314" t="s">
        <v>37</v>
      </c>
      <c r="H402" s="314" t="s">
        <v>37</v>
      </c>
      <c r="I402" s="314" t="s">
        <v>37</v>
      </c>
    </row>
    <row r="403" spans="1:9" s="302" customFormat="1" x14ac:dyDescent="0.3">
      <c r="A403" s="289"/>
      <c r="B403" s="294"/>
      <c r="C403" s="300"/>
      <c r="D403" s="132"/>
      <c r="E403" s="310" t="s">
        <v>1382</v>
      </c>
      <c r="F403" s="311"/>
      <c r="G403" s="312"/>
      <c r="H403" s="312"/>
      <c r="I403" s="312"/>
    </row>
    <row r="404" spans="1:9" s="302" customFormat="1" x14ac:dyDescent="0.3">
      <c r="A404" s="289"/>
      <c r="B404" s="294"/>
      <c r="C404" s="300"/>
      <c r="D404" s="313"/>
      <c r="E404" s="146" t="s">
        <v>1383</v>
      </c>
      <c r="F404" s="147" t="s">
        <v>1007</v>
      </c>
      <c r="G404" s="314" t="s">
        <v>37</v>
      </c>
      <c r="H404" s="314" t="s">
        <v>37</v>
      </c>
      <c r="I404" s="314" t="s">
        <v>37</v>
      </c>
    </row>
    <row r="405" spans="1:9" s="302" customFormat="1" x14ac:dyDescent="0.3">
      <c r="A405" s="289"/>
      <c r="B405" s="294"/>
      <c r="C405" s="300"/>
      <c r="D405" s="313"/>
      <c r="E405" s="146" t="s">
        <v>1384</v>
      </c>
      <c r="F405" s="147" t="s">
        <v>1007</v>
      </c>
      <c r="G405" s="314" t="s">
        <v>37</v>
      </c>
      <c r="H405" s="314" t="s">
        <v>37</v>
      </c>
      <c r="I405" s="314" t="s">
        <v>37</v>
      </c>
    </row>
    <row r="406" spans="1:9" s="302" customFormat="1" x14ac:dyDescent="0.3">
      <c r="A406" s="289"/>
      <c r="B406" s="294"/>
      <c r="C406" s="300"/>
      <c r="D406" s="313"/>
      <c r="E406" s="146" t="s">
        <v>1385</v>
      </c>
      <c r="F406" s="147" t="s">
        <v>1007</v>
      </c>
      <c r="G406" s="314" t="s">
        <v>37</v>
      </c>
      <c r="H406" s="314" t="s">
        <v>37</v>
      </c>
      <c r="I406" s="314" t="s">
        <v>37</v>
      </c>
    </row>
    <row r="407" spans="1:9" s="302" customFormat="1" x14ac:dyDescent="0.3">
      <c r="A407" s="289"/>
      <c r="B407" s="294"/>
      <c r="C407" s="300"/>
      <c r="D407" s="313"/>
      <c r="E407" s="146" t="s">
        <v>1386</v>
      </c>
      <c r="F407" s="147" t="s">
        <v>1007</v>
      </c>
      <c r="G407" s="314" t="s">
        <v>37</v>
      </c>
      <c r="H407" s="314" t="s">
        <v>37</v>
      </c>
      <c r="I407" s="314" t="s">
        <v>37</v>
      </c>
    </row>
    <row r="408" spans="1:9" s="260" customFormat="1" x14ac:dyDescent="0.25">
      <c r="A408" s="299"/>
      <c r="B408" s="301" t="s">
        <v>53</v>
      </c>
      <c r="C408" s="300">
        <v>3</v>
      </c>
      <c r="D408" s="307"/>
      <c r="E408" s="309" t="s">
        <v>1387</v>
      </c>
      <c r="F408" s="145"/>
      <c r="G408" s="308"/>
      <c r="H408" s="308"/>
      <c r="I408" s="308"/>
    </row>
    <row r="409" spans="1:9" s="302" customFormat="1" x14ac:dyDescent="0.3">
      <c r="A409" s="289"/>
      <c r="B409" s="294"/>
      <c r="C409" s="300">
        <v>4</v>
      </c>
      <c r="D409" s="132"/>
      <c r="E409" s="310" t="s">
        <v>1308</v>
      </c>
      <c r="F409" s="311"/>
      <c r="G409" s="312"/>
      <c r="H409" s="312"/>
      <c r="I409" s="312"/>
    </row>
    <row r="410" spans="1:9" s="302" customFormat="1" x14ac:dyDescent="0.3">
      <c r="A410" s="289"/>
      <c r="B410" s="294"/>
      <c r="C410" s="300"/>
      <c r="D410" s="313"/>
      <c r="E410" s="146" t="s">
        <v>1388</v>
      </c>
      <c r="F410" s="147" t="s">
        <v>1007</v>
      </c>
      <c r="G410" s="314" t="s">
        <v>37</v>
      </c>
      <c r="H410" s="314" t="s">
        <v>37</v>
      </c>
      <c r="I410" s="314" t="s">
        <v>37</v>
      </c>
    </row>
    <row r="411" spans="1:9" s="302" customFormat="1" ht="27.6" x14ac:dyDescent="0.3">
      <c r="A411" s="289"/>
      <c r="B411" s="294"/>
      <c r="C411" s="300"/>
      <c r="D411" s="313"/>
      <c r="E411" s="146" t="s">
        <v>1389</v>
      </c>
      <c r="F411" s="147" t="s">
        <v>1007</v>
      </c>
      <c r="G411" s="314" t="s">
        <v>37</v>
      </c>
      <c r="H411" s="314" t="s">
        <v>37</v>
      </c>
      <c r="I411" s="314" t="s">
        <v>37</v>
      </c>
    </row>
    <row r="412" spans="1:9" s="302" customFormat="1" ht="27.6" x14ac:dyDescent="0.3">
      <c r="A412" s="289"/>
      <c r="B412" s="294"/>
      <c r="C412" s="300"/>
      <c r="D412" s="313"/>
      <c r="E412" s="146" t="s">
        <v>1390</v>
      </c>
      <c r="F412" s="147" t="s">
        <v>1007</v>
      </c>
      <c r="G412" s="314" t="s">
        <v>37</v>
      </c>
      <c r="H412" s="314" t="s">
        <v>37</v>
      </c>
      <c r="I412" s="314" t="s">
        <v>37</v>
      </c>
    </row>
    <row r="413" spans="1:9" s="302" customFormat="1" ht="27.6" x14ac:dyDescent="0.3">
      <c r="A413" s="289"/>
      <c r="B413" s="294"/>
      <c r="C413" s="300"/>
      <c r="D413" s="313"/>
      <c r="E413" s="146" t="s">
        <v>1391</v>
      </c>
      <c r="F413" s="147" t="s">
        <v>1007</v>
      </c>
      <c r="G413" s="314" t="s">
        <v>37</v>
      </c>
      <c r="H413" s="314" t="s">
        <v>37</v>
      </c>
      <c r="I413" s="314" t="s">
        <v>37</v>
      </c>
    </row>
    <row r="414" spans="1:9" s="302" customFormat="1" x14ac:dyDescent="0.3">
      <c r="A414" s="289"/>
      <c r="B414" s="294"/>
      <c r="C414" s="300">
        <v>4</v>
      </c>
      <c r="D414" s="132"/>
      <c r="E414" s="310" t="s">
        <v>1392</v>
      </c>
      <c r="F414" s="311"/>
      <c r="G414" s="312"/>
      <c r="H414" s="312"/>
      <c r="I414" s="312"/>
    </row>
    <row r="415" spans="1:9" s="302" customFormat="1" ht="27.6" x14ac:dyDescent="0.3">
      <c r="A415" s="289"/>
      <c r="B415" s="294"/>
      <c r="C415" s="300"/>
      <c r="D415" s="313"/>
      <c r="E415" s="146" t="s">
        <v>1393</v>
      </c>
      <c r="F415" s="147" t="s">
        <v>1394</v>
      </c>
      <c r="G415" s="314" t="s">
        <v>37</v>
      </c>
      <c r="H415" s="314" t="s">
        <v>37</v>
      </c>
      <c r="I415" s="314" t="s">
        <v>37</v>
      </c>
    </row>
    <row r="416" spans="1:9" s="302" customFormat="1" x14ac:dyDescent="0.3">
      <c r="A416" s="289"/>
      <c r="B416" s="294"/>
      <c r="C416" s="300">
        <v>4</v>
      </c>
      <c r="D416" s="132"/>
      <c r="E416" s="310" t="s">
        <v>1395</v>
      </c>
      <c r="F416" s="311"/>
      <c r="G416" s="312"/>
      <c r="H416" s="312"/>
      <c r="I416" s="312"/>
    </row>
    <row r="417" spans="1:9" s="302" customFormat="1" x14ac:dyDescent="0.3">
      <c r="A417" s="289"/>
      <c r="B417" s="294"/>
      <c r="C417" s="300"/>
      <c r="D417" s="313"/>
      <c r="E417" s="146" t="s">
        <v>1396</v>
      </c>
      <c r="F417" s="147" t="s">
        <v>1007</v>
      </c>
      <c r="G417" s="314" t="s">
        <v>37</v>
      </c>
      <c r="H417" s="314" t="s">
        <v>37</v>
      </c>
      <c r="I417" s="314" t="s">
        <v>37</v>
      </c>
    </row>
    <row r="418" spans="1:9" s="319" customFormat="1" x14ac:dyDescent="0.3">
      <c r="A418" s="315"/>
      <c r="B418" s="316"/>
      <c r="C418" s="317">
        <v>4</v>
      </c>
      <c r="D418" s="132"/>
      <c r="E418" s="310" t="s">
        <v>1397</v>
      </c>
      <c r="F418" s="320"/>
      <c r="G418" s="321"/>
      <c r="H418" s="321"/>
      <c r="I418" s="321"/>
    </row>
    <row r="419" spans="1:9" s="302" customFormat="1" ht="27.6" x14ac:dyDescent="0.3">
      <c r="A419" s="289"/>
      <c r="B419" s="294"/>
      <c r="C419" s="300"/>
      <c r="D419" s="313"/>
      <c r="E419" s="146" t="s">
        <v>1398</v>
      </c>
      <c r="F419" s="147" t="s">
        <v>1007</v>
      </c>
      <c r="G419" s="314" t="s">
        <v>37</v>
      </c>
      <c r="H419" s="314" t="s">
        <v>37</v>
      </c>
      <c r="I419" s="314" t="s">
        <v>37</v>
      </c>
    </row>
    <row r="420" spans="1:9" s="302" customFormat="1" x14ac:dyDescent="0.3">
      <c r="A420" s="289"/>
      <c r="B420" s="294"/>
      <c r="C420" s="300"/>
      <c r="D420" s="313"/>
      <c r="E420" s="146" t="s">
        <v>1399</v>
      </c>
      <c r="F420" s="147" t="s">
        <v>1007</v>
      </c>
      <c r="G420" s="314" t="s">
        <v>37</v>
      </c>
      <c r="H420" s="314" t="s">
        <v>37</v>
      </c>
      <c r="I420" s="314" t="s">
        <v>37</v>
      </c>
    </row>
    <row r="421" spans="1:9" s="302" customFormat="1" x14ac:dyDescent="0.3">
      <c r="A421" s="289"/>
      <c r="B421" s="294"/>
      <c r="C421" s="300"/>
      <c r="D421" s="313"/>
      <c r="E421" s="146" t="s">
        <v>1400</v>
      </c>
      <c r="F421" s="147" t="s">
        <v>1007</v>
      </c>
      <c r="G421" s="314" t="s">
        <v>37</v>
      </c>
      <c r="H421" s="314" t="s">
        <v>37</v>
      </c>
      <c r="I421" s="314" t="s">
        <v>37</v>
      </c>
    </row>
    <row r="422" spans="1:9" s="302" customFormat="1" x14ac:dyDescent="0.3">
      <c r="A422" s="289"/>
      <c r="B422" s="294"/>
      <c r="C422" s="300"/>
      <c r="D422" s="313"/>
      <c r="E422" s="146" t="s">
        <v>1401</v>
      </c>
      <c r="F422" s="147" t="s">
        <v>1007</v>
      </c>
      <c r="G422" s="314" t="s">
        <v>37</v>
      </c>
      <c r="H422" s="314" t="s">
        <v>37</v>
      </c>
      <c r="I422" s="314" t="s">
        <v>37</v>
      </c>
    </row>
    <row r="423" spans="1:9" s="302" customFormat="1" ht="27.6" x14ac:dyDescent="0.3">
      <c r="A423" s="289"/>
      <c r="B423" s="294"/>
      <c r="C423" s="300"/>
      <c r="D423" s="313"/>
      <c r="E423" s="146" t="s">
        <v>1402</v>
      </c>
      <c r="F423" s="147" t="s">
        <v>1007</v>
      </c>
      <c r="G423" s="314" t="s">
        <v>37</v>
      </c>
      <c r="H423" s="314" t="s">
        <v>37</v>
      </c>
      <c r="I423" s="314" t="s">
        <v>37</v>
      </c>
    </row>
    <row r="424" spans="1:9" s="302" customFormat="1" x14ac:dyDescent="0.3">
      <c r="A424" s="289"/>
      <c r="B424" s="294"/>
      <c r="C424" s="300"/>
      <c r="D424" s="313"/>
      <c r="E424" s="146" t="s">
        <v>1403</v>
      </c>
      <c r="F424" s="147" t="s">
        <v>1007</v>
      </c>
      <c r="G424" s="314" t="s">
        <v>37</v>
      </c>
      <c r="H424" s="314" t="s">
        <v>37</v>
      </c>
      <c r="I424" s="314" t="s">
        <v>37</v>
      </c>
    </row>
    <row r="425" spans="1:9" s="302" customFormat="1" ht="27.6" x14ac:dyDescent="0.3">
      <c r="A425" s="289"/>
      <c r="B425" s="294"/>
      <c r="C425" s="300"/>
      <c r="D425" s="313"/>
      <c r="E425" s="146" t="s">
        <v>1404</v>
      </c>
      <c r="F425" s="147" t="s">
        <v>1007</v>
      </c>
      <c r="G425" s="314" t="s">
        <v>37</v>
      </c>
      <c r="H425" s="314" t="s">
        <v>37</v>
      </c>
      <c r="I425" s="314" t="s">
        <v>37</v>
      </c>
    </row>
    <row r="426" spans="1:9" s="302" customFormat="1" ht="27.6" x14ac:dyDescent="0.3">
      <c r="A426" s="289"/>
      <c r="B426" s="294"/>
      <c r="C426" s="300"/>
      <c r="D426" s="313"/>
      <c r="E426" s="146" t="s">
        <v>1405</v>
      </c>
      <c r="F426" s="147" t="s">
        <v>1007</v>
      </c>
      <c r="G426" s="314" t="s">
        <v>37</v>
      </c>
      <c r="H426" s="314" t="s">
        <v>37</v>
      </c>
      <c r="I426" s="314" t="s">
        <v>37</v>
      </c>
    </row>
    <row r="427" spans="1:9" s="302" customFormat="1" ht="41.4" x14ac:dyDescent="0.3">
      <c r="A427" s="289"/>
      <c r="B427" s="294"/>
      <c r="C427" s="300"/>
      <c r="D427" s="313"/>
      <c r="E427" s="146" t="s">
        <v>1406</v>
      </c>
      <c r="F427" s="147" t="s">
        <v>1007</v>
      </c>
      <c r="G427" s="314" t="s">
        <v>37</v>
      </c>
      <c r="H427" s="314" t="s">
        <v>37</v>
      </c>
      <c r="I427" s="314" t="s">
        <v>37</v>
      </c>
    </row>
    <row r="428" spans="1:9" s="302" customFormat="1" x14ac:dyDescent="0.3">
      <c r="A428" s="289"/>
      <c r="B428" s="294"/>
      <c r="C428" s="300">
        <v>4</v>
      </c>
      <c r="D428" s="132"/>
      <c r="E428" s="310" t="s">
        <v>1407</v>
      </c>
      <c r="F428" s="311"/>
      <c r="G428" s="312"/>
      <c r="H428" s="312"/>
      <c r="I428" s="312"/>
    </row>
    <row r="429" spans="1:9" s="302" customFormat="1" x14ac:dyDescent="0.3">
      <c r="A429" s="289"/>
      <c r="B429" s="294"/>
      <c r="C429" s="300"/>
      <c r="D429" s="313"/>
      <c r="E429" s="146" t="s">
        <v>1408</v>
      </c>
      <c r="F429" s="147" t="s">
        <v>1007</v>
      </c>
      <c r="G429" s="314" t="s">
        <v>37</v>
      </c>
      <c r="H429" s="314" t="s">
        <v>37</v>
      </c>
      <c r="I429" s="314" t="s">
        <v>37</v>
      </c>
    </row>
    <row r="430" spans="1:9" s="302" customFormat="1" ht="27.6" x14ac:dyDescent="0.3">
      <c r="A430" s="289"/>
      <c r="B430" s="294"/>
      <c r="C430" s="300"/>
      <c r="D430" s="313"/>
      <c r="E430" s="146" t="s">
        <v>1409</v>
      </c>
      <c r="F430" s="147" t="s">
        <v>1007</v>
      </c>
      <c r="G430" s="314" t="s">
        <v>37</v>
      </c>
      <c r="H430" s="314" t="s">
        <v>37</v>
      </c>
      <c r="I430" s="314" t="s">
        <v>37</v>
      </c>
    </row>
    <row r="431" spans="1:9" s="302" customFormat="1" ht="27.6" x14ac:dyDescent="0.3">
      <c r="A431" s="289"/>
      <c r="B431" s="294"/>
      <c r="C431" s="300"/>
      <c r="D431" s="313"/>
      <c r="E431" s="146" t="s">
        <v>1410</v>
      </c>
      <c r="F431" s="147" t="s">
        <v>1007</v>
      </c>
      <c r="G431" s="314" t="s">
        <v>37</v>
      </c>
      <c r="H431" s="314" t="s">
        <v>37</v>
      </c>
      <c r="I431" s="314" t="s">
        <v>37</v>
      </c>
    </row>
    <row r="432" spans="1:9" s="302" customFormat="1" ht="27.6" x14ac:dyDescent="0.3">
      <c r="A432" s="289"/>
      <c r="B432" s="294"/>
      <c r="C432" s="300"/>
      <c r="D432" s="313"/>
      <c r="E432" s="146" t="s">
        <v>1411</v>
      </c>
      <c r="F432" s="147" t="s">
        <v>1007</v>
      </c>
      <c r="G432" s="314" t="s">
        <v>37</v>
      </c>
      <c r="H432" s="314" t="s">
        <v>37</v>
      </c>
      <c r="I432" s="314" t="s">
        <v>37</v>
      </c>
    </row>
    <row r="433" spans="1:9" s="302" customFormat="1" x14ac:dyDescent="0.3">
      <c r="A433" s="289"/>
      <c r="B433" s="294"/>
      <c r="C433" s="300"/>
      <c r="D433" s="313"/>
      <c r="E433" s="146" t="s">
        <v>1412</v>
      </c>
      <c r="F433" s="147" t="s">
        <v>1007</v>
      </c>
      <c r="G433" s="314" t="s">
        <v>37</v>
      </c>
      <c r="H433" s="314" t="s">
        <v>37</v>
      </c>
      <c r="I433" s="314" t="s">
        <v>37</v>
      </c>
    </row>
    <row r="434" spans="1:9" s="302" customFormat="1" ht="27.6" x14ac:dyDescent="0.3">
      <c r="A434" s="289"/>
      <c r="B434" s="294"/>
      <c r="C434" s="300"/>
      <c r="D434" s="313"/>
      <c r="E434" s="146" t="s">
        <v>1413</v>
      </c>
      <c r="F434" s="147" t="s">
        <v>1007</v>
      </c>
      <c r="G434" s="314" t="s">
        <v>37</v>
      </c>
      <c r="H434" s="314" t="s">
        <v>37</v>
      </c>
      <c r="I434" s="314" t="s">
        <v>37</v>
      </c>
    </row>
    <row r="435" spans="1:9" s="302" customFormat="1" ht="27.6" x14ac:dyDescent="0.3">
      <c r="A435" s="289"/>
      <c r="B435" s="294"/>
      <c r="C435" s="300">
        <v>4</v>
      </c>
      <c r="D435" s="132"/>
      <c r="E435" s="310" t="s">
        <v>1414</v>
      </c>
      <c r="F435" s="311"/>
      <c r="G435" s="312"/>
      <c r="H435" s="312"/>
      <c r="I435" s="312"/>
    </row>
    <row r="436" spans="1:9" s="302" customFormat="1" x14ac:dyDescent="0.3">
      <c r="A436" s="289"/>
      <c r="B436" s="294"/>
      <c r="C436" s="300"/>
      <c r="D436" s="313"/>
      <c r="E436" s="146" t="s">
        <v>1383</v>
      </c>
      <c r="F436" s="147" t="s">
        <v>1007</v>
      </c>
      <c r="G436" s="314" t="s">
        <v>37</v>
      </c>
      <c r="H436" s="314" t="s">
        <v>37</v>
      </c>
      <c r="I436" s="314" t="s">
        <v>37</v>
      </c>
    </row>
    <row r="437" spans="1:9" s="302" customFormat="1" ht="27.6" x14ac:dyDescent="0.3">
      <c r="A437" s="289"/>
      <c r="B437" s="294"/>
      <c r="C437" s="300"/>
      <c r="D437" s="313"/>
      <c r="E437" s="146" t="s">
        <v>1415</v>
      </c>
      <c r="F437" s="147" t="s">
        <v>1007</v>
      </c>
      <c r="G437" s="314" t="s">
        <v>37</v>
      </c>
      <c r="H437" s="314" t="s">
        <v>37</v>
      </c>
      <c r="I437" s="314" t="s">
        <v>37</v>
      </c>
    </row>
    <row r="438" spans="1:9" s="302" customFormat="1" ht="27.6" x14ac:dyDescent="0.3">
      <c r="A438" s="289"/>
      <c r="B438" s="294"/>
      <c r="C438" s="300"/>
      <c r="D438" s="313"/>
      <c r="E438" s="146" t="s">
        <v>1416</v>
      </c>
      <c r="F438" s="147" t="s">
        <v>1007</v>
      </c>
      <c r="G438" s="314" t="s">
        <v>37</v>
      </c>
      <c r="H438" s="314" t="s">
        <v>37</v>
      </c>
      <c r="I438" s="314" t="s">
        <v>37</v>
      </c>
    </row>
    <row r="439" spans="1:9" s="302" customFormat="1" x14ac:dyDescent="0.3">
      <c r="A439" s="289"/>
      <c r="B439" s="294"/>
      <c r="C439" s="300"/>
      <c r="D439" s="313"/>
      <c r="E439" s="146" t="s">
        <v>1417</v>
      </c>
      <c r="F439" s="147" t="s">
        <v>1007</v>
      </c>
      <c r="G439" s="314" t="s">
        <v>37</v>
      </c>
      <c r="H439" s="314" t="s">
        <v>37</v>
      </c>
      <c r="I439" s="314" t="s">
        <v>37</v>
      </c>
    </row>
    <row r="440" spans="1:9" s="302" customFormat="1" ht="27.6" x14ac:dyDescent="0.3">
      <c r="A440" s="289"/>
      <c r="B440" s="294"/>
      <c r="C440" s="300"/>
      <c r="D440" s="313"/>
      <c r="E440" s="146" t="s">
        <v>1418</v>
      </c>
      <c r="F440" s="147" t="s">
        <v>1007</v>
      </c>
      <c r="G440" s="314" t="s">
        <v>37</v>
      </c>
      <c r="H440" s="314" t="s">
        <v>37</v>
      </c>
      <c r="I440" s="314" t="s">
        <v>37</v>
      </c>
    </row>
    <row r="441" spans="1:9" s="302" customFormat="1" x14ac:dyDescent="0.3">
      <c r="A441" s="289"/>
      <c r="B441" s="294"/>
      <c r="C441" s="300"/>
      <c r="D441" s="313"/>
      <c r="E441" s="146" t="s">
        <v>1419</v>
      </c>
      <c r="F441" s="147" t="s">
        <v>1007</v>
      </c>
      <c r="G441" s="314" t="s">
        <v>37</v>
      </c>
      <c r="H441" s="314" t="s">
        <v>37</v>
      </c>
      <c r="I441" s="314" t="s">
        <v>37</v>
      </c>
    </row>
    <row r="442" spans="1:9" s="302" customFormat="1" x14ac:dyDescent="0.3">
      <c r="A442" s="289"/>
      <c r="B442" s="294"/>
      <c r="C442" s="300"/>
      <c r="D442" s="313"/>
      <c r="E442" s="146" t="s">
        <v>1420</v>
      </c>
      <c r="F442" s="147" t="s">
        <v>1007</v>
      </c>
      <c r="G442" s="314" t="s">
        <v>37</v>
      </c>
      <c r="H442" s="314" t="s">
        <v>37</v>
      </c>
      <c r="I442" s="314" t="s">
        <v>37</v>
      </c>
    </row>
    <row r="443" spans="1:9" s="302" customFormat="1" x14ac:dyDescent="0.3">
      <c r="A443" s="289"/>
      <c r="B443" s="294"/>
      <c r="C443" s="300">
        <v>4</v>
      </c>
      <c r="D443" s="132"/>
      <c r="E443" s="310" t="s">
        <v>1421</v>
      </c>
      <c r="F443" s="311"/>
      <c r="G443" s="312"/>
      <c r="H443" s="312"/>
      <c r="I443" s="312"/>
    </row>
    <row r="444" spans="1:9" s="302" customFormat="1" ht="27.6" x14ac:dyDescent="0.3">
      <c r="A444" s="289"/>
      <c r="B444" s="294"/>
      <c r="C444" s="300"/>
      <c r="D444" s="313"/>
      <c r="E444" s="146" t="s">
        <v>1422</v>
      </c>
      <c r="F444" s="147" t="s">
        <v>1007</v>
      </c>
      <c r="G444" s="314" t="s">
        <v>37</v>
      </c>
      <c r="H444" s="314" t="s">
        <v>37</v>
      </c>
      <c r="I444" s="314" t="s">
        <v>37</v>
      </c>
    </row>
    <row r="445" spans="1:9" s="302" customFormat="1" x14ac:dyDescent="0.3">
      <c r="A445" s="289"/>
      <c r="B445" s="294"/>
      <c r="C445" s="300"/>
      <c r="D445" s="313"/>
      <c r="E445" s="146" t="s">
        <v>1423</v>
      </c>
      <c r="F445" s="147" t="s">
        <v>1007</v>
      </c>
      <c r="G445" s="314" t="s">
        <v>37</v>
      </c>
      <c r="H445" s="314" t="s">
        <v>37</v>
      </c>
      <c r="I445" s="314" t="s">
        <v>37</v>
      </c>
    </row>
    <row r="446" spans="1:9" s="302" customFormat="1" x14ac:dyDescent="0.3">
      <c r="A446" s="289"/>
      <c r="B446" s="294"/>
      <c r="C446" s="300"/>
      <c r="D446" s="313"/>
      <c r="E446" s="146" t="s">
        <v>1424</v>
      </c>
      <c r="F446" s="147" t="s">
        <v>1007</v>
      </c>
      <c r="G446" s="314" t="s">
        <v>37</v>
      </c>
      <c r="H446" s="314" t="s">
        <v>37</v>
      </c>
      <c r="I446" s="314" t="s">
        <v>37</v>
      </c>
    </row>
    <row r="447" spans="1:9" s="302" customFormat="1" x14ac:dyDescent="0.3">
      <c r="A447" s="289"/>
      <c r="B447" s="294"/>
      <c r="C447" s="300"/>
      <c r="D447" s="313"/>
      <c r="E447" s="146" t="s">
        <v>1425</v>
      </c>
      <c r="F447" s="147" t="s">
        <v>1007</v>
      </c>
      <c r="G447" s="314" t="s">
        <v>37</v>
      </c>
      <c r="H447" s="314" t="s">
        <v>37</v>
      </c>
      <c r="I447" s="314" t="s">
        <v>37</v>
      </c>
    </row>
    <row r="448" spans="1:9" s="302" customFormat="1" ht="27.6" x14ac:dyDescent="0.3">
      <c r="A448" s="289"/>
      <c r="B448" s="294"/>
      <c r="C448" s="300"/>
      <c r="D448" s="313"/>
      <c r="E448" s="146" t="s">
        <v>1426</v>
      </c>
      <c r="F448" s="147" t="s">
        <v>1007</v>
      </c>
      <c r="G448" s="314" t="s">
        <v>37</v>
      </c>
      <c r="H448" s="314" t="s">
        <v>37</v>
      </c>
      <c r="I448" s="314" t="s">
        <v>37</v>
      </c>
    </row>
    <row r="449" spans="1:9" s="302" customFormat="1" x14ac:dyDescent="0.3">
      <c r="A449" s="289"/>
      <c r="B449" s="294"/>
      <c r="C449" s="300">
        <v>4</v>
      </c>
      <c r="D449" s="132"/>
      <c r="E449" s="310" t="s">
        <v>1427</v>
      </c>
      <c r="F449" s="311"/>
      <c r="G449" s="312"/>
      <c r="H449" s="312"/>
      <c r="I449" s="312"/>
    </row>
    <row r="450" spans="1:9" s="302" customFormat="1" ht="41.4" x14ac:dyDescent="0.3">
      <c r="A450" s="289"/>
      <c r="B450" s="294"/>
      <c r="C450" s="300"/>
      <c r="D450" s="313"/>
      <c r="E450" s="146" t="s">
        <v>1428</v>
      </c>
      <c r="F450" s="147" t="s">
        <v>1007</v>
      </c>
      <c r="G450" s="314" t="s">
        <v>37</v>
      </c>
      <c r="H450" s="314" t="s">
        <v>37</v>
      </c>
      <c r="I450" s="314" t="s">
        <v>37</v>
      </c>
    </row>
    <row r="451" spans="1:9" s="302" customFormat="1" ht="27.6" x14ac:dyDescent="0.3">
      <c r="A451" s="289"/>
      <c r="B451" s="294"/>
      <c r="C451" s="300"/>
      <c r="D451" s="313"/>
      <c r="E451" s="146" t="s">
        <v>1429</v>
      </c>
      <c r="F451" s="147" t="s">
        <v>1007</v>
      </c>
      <c r="G451" s="314" t="s">
        <v>37</v>
      </c>
      <c r="H451" s="314" t="s">
        <v>37</v>
      </c>
      <c r="I451" s="314" t="s">
        <v>37</v>
      </c>
    </row>
    <row r="452" spans="1:9" s="302" customFormat="1" ht="27.6" x14ac:dyDescent="0.3">
      <c r="A452" s="289"/>
      <c r="B452" s="294"/>
      <c r="C452" s="300"/>
      <c r="D452" s="313"/>
      <c r="E452" s="146" t="s">
        <v>1430</v>
      </c>
      <c r="F452" s="147" t="s">
        <v>1007</v>
      </c>
      <c r="G452" s="314" t="s">
        <v>37</v>
      </c>
      <c r="H452" s="314" t="s">
        <v>37</v>
      </c>
      <c r="I452" s="314" t="s">
        <v>37</v>
      </c>
    </row>
    <row r="453" spans="1:9" s="302" customFormat="1" ht="27.6" x14ac:dyDescent="0.3">
      <c r="A453" s="289"/>
      <c r="B453" s="294"/>
      <c r="C453" s="300"/>
      <c r="D453" s="313"/>
      <c r="E453" s="146" t="s">
        <v>1431</v>
      </c>
      <c r="F453" s="147" t="s">
        <v>1007</v>
      </c>
      <c r="G453" s="314" t="s">
        <v>37</v>
      </c>
      <c r="H453" s="314" t="s">
        <v>37</v>
      </c>
      <c r="I453" s="314" t="s">
        <v>37</v>
      </c>
    </row>
    <row r="454" spans="1:9" s="260" customFormat="1" x14ac:dyDescent="0.25">
      <c r="A454" s="299"/>
      <c r="B454" s="301" t="s">
        <v>53</v>
      </c>
      <c r="C454" s="300">
        <v>3</v>
      </c>
      <c r="D454" s="307"/>
      <c r="E454" s="309" t="s">
        <v>1432</v>
      </c>
      <c r="F454" s="145"/>
      <c r="G454" s="308"/>
      <c r="H454" s="308"/>
      <c r="I454" s="308"/>
    </row>
    <row r="455" spans="1:9" s="302" customFormat="1" x14ac:dyDescent="0.3">
      <c r="A455" s="289"/>
      <c r="B455" s="294"/>
      <c r="C455" s="300">
        <v>4</v>
      </c>
      <c r="D455" s="132"/>
      <c r="E455" s="310" t="s">
        <v>1308</v>
      </c>
      <c r="F455" s="311"/>
      <c r="G455" s="312"/>
      <c r="H455" s="312"/>
      <c r="I455" s="312"/>
    </row>
    <row r="456" spans="1:9" s="302" customFormat="1" ht="27.6" x14ac:dyDescent="0.3">
      <c r="A456" s="289"/>
      <c r="B456" s="294"/>
      <c r="C456" s="300"/>
      <c r="D456" s="313"/>
      <c r="E456" s="146" t="s">
        <v>1433</v>
      </c>
      <c r="F456" s="147" t="s">
        <v>1007</v>
      </c>
      <c r="G456" s="314" t="s">
        <v>37</v>
      </c>
      <c r="H456" s="314" t="s">
        <v>37</v>
      </c>
      <c r="I456" s="314" t="s">
        <v>37</v>
      </c>
    </row>
    <row r="457" spans="1:9" s="302" customFormat="1" ht="27.6" x14ac:dyDescent="0.3">
      <c r="A457" s="289"/>
      <c r="B457" s="294"/>
      <c r="C457" s="300"/>
      <c r="D457" s="313"/>
      <c r="E457" s="146" t="s">
        <v>1434</v>
      </c>
      <c r="F457" s="147" t="s">
        <v>1004</v>
      </c>
      <c r="G457" s="314" t="s">
        <v>37</v>
      </c>
      <c r="H457" s="314" t="s">
        <v>37</v>
      </c>
      <c r="I457" s="314" t="s">
        <v>37</v>
      </c>
    </row>
    <row r="458" spans="1:9" s="302" customFormat="1" x14ac:dyDescent="0.3">
      <c r="A458" s="289"/>
      <c r="B458" s="294"/>
      <c r="C458" s="300"/>
      <c r="D458" s="313"/>
      <c r="E458" s="146" t="s">
        <v>1435</v>
      </c>
      <c r="F458" s="147" t="s">
        <v>1007</v>
      </c>
      <c r="G458" s="314" t="s">
        <v>37</v>
      </c>
      <c r="H458" s="314" t="s">
        <v>37</v>
      </c>
      <c r="I458" s="314" t="s">
        <v>37</v>
      </c>
    </row>
    <row r="459" spans="1:9" s="302" customFormat="1" x14ac:dyDescent="0.3">
      <c r="A459" s="289"/>
      <c r="B459" s="294"/>
      <c r="C459" s="300"/>
      <c r="D459" s="313"/>
      <c r="E459" s="146" t="s">
        <v>1436</v>
      </c>
      <c r="F459" s="147" t="s">
        <v>1007</v>
      </c>
      <c r="G459" s="314" t="s">
        <v>37</v>
      </c>
      <c r="H459" s="314" t="s">
        <v>37</v>
      </c>
      <c r="I459" s="314" t="s">
        <v>37</v>
      </c>
    </row>
    <row r="460" spans="1:9" s="260" customFormat="1" x14ac:dyDescent="0.25">
      <c r="A460" s="299"/>
      <c r="B460" s="301" t="s">
        <v>53</v>
      </c>
      <c r="C460" s="300">
        <v>3</v>
      </c>
      <c r="D460" s="307"/>
      <c r="E460" s="309" t="s">
        <v>1437</v>
      </c>
      <c r="F460" s="145"/>
      <c r="G460" s="308"/>
      <c r="H460" s="308"/>
      <c r="I460" s="308"/>
    </row>
    <row r="461" spans="1:9" s="302" customFormat="1" x14ac:dyDescent="0.3">
      <c r="A461" s="289"/>
      <c r="B461" s="294"/>
      <c r="C461" s="300">
        <v>4</v>
      </c>
      <c r="D461" s="132"/>
      <c r="E461" s="310" t="s">
        <v>1308</v>
      </c>
      <c r="F461" s="311"/>
      <c r="G461" s="312"/>
      <c r="H461" s="312"/>
      <c r="I461" s="312"/>
    </row>
    <row r="462" spans="1:9" s="302" customFormat="1" x14ac:dyDescent="0.3">
      <c r="A462" s="289"/>
      <c r="B462" s="294"/>
      <c r="C462" s="300"/>
      <c r="D462" s="313"/>
      <c r="E462" s="146" t="s">
        <v>1438</v>
      </c>
      <c r="F462" s="147" t="s">
        <v>1007</v>
      </c>
      <c r="G462" s="314" t="s">
        <v>37</v>
      </c>
      <c r="H462" s="314" t="s">
        <v>37</v>
      </c>
      <c r="I462" s="314" t="s">
        <v>37</v>
      </c>
    </row>
    <row r="463" spans="1:9" s="302" customFormat="1" x14ac:dyDescent="0.3">
      <c r="A463" s="289"/>
      <c r="B463" s="294"/>
      <c r="C463" s="300"/>
      <c r="D463" s="313"/>
      <c r="E463" s="146" t="s">
        <v>1439</v>
      </c>
      <c r="F463" s="147" t="s">
        <v>1007</v>
      </c>
      <c r="G463" s="314" t="s">
        <v>37</v>
      </c>
      <c r="H463" s="314" t="s">
        <v>37</v>
      </c>
      <c r="I463" s="314" t="s">
        <v>37</v>
      </c>
    </row>
    <row r="464" spans="1:9" s="302" customFormat="1" x14ac:dyDescent="0.3">
      <c r="A464" s="289"/>
      <c r="B464" s="294"/>
      <c r="C464" s="300"/>
      <c r="D464" s="313"/>
      <c r="E464" s="146" t="s">
        <v>1440</v>
      </c>
      <c r="F464" s="147" t="s">
        <v>1004</v>
      </c>
      <c r="G464" s="314" t="s">
        <v>37</v>
      </c>
      <c r="H464" s="314" t="s">
        <v>37</v>
      </c>
      <c r="I464" s="314" t="s">
        <v>37</v>
      </c>
    </row>
    <row r="465" spans="1:9" s="302" customFormat="1" x14ac:dyDescent="0.3">
      <c r="A465" s="289"/>
      <c r="B465" s="294"/>
      <c r="C465" s="300"/>
      <c r="D465" s="313"/>
      <c r="E465" s="146" t="s">
        <v>1441</v>
      </c>
      <c r="F465" s="147" t="s">
        <v>1004</v>
      </c>
      <c r="G465" s="314" t="s">
        <v>37</v>
      </c>
      <c r="H465" s="314" t="s">
        <v>37</v>
      </c>
      <c r="I465" s="314" t="s">
        <v>37</v>
      </c>
    </row>
    <row r="466" spans="1:9" s="144" customFormat="1" x14ac:dyDescent="0.25">
      <c r="A466" s="119" t="s">
        <v>306</v>
      </c>
      <c r="B466" s="120"/>
      <c r="C466" s="121">
        <v>2</v>
      </c>
      <c r="D466" s="125" t="s">
        <v>307</v>
      </c>
      <c r="E466" s="125" t="s">
        <v>308</v>
      </c>
      <c r="F466" s="125"/>
      <c r="G466" s="126"/>
      <c r="H466" s="126"/>
      <c r="I466" s="126"/>
    </row>
    <row r="467" spans="1:9" s="124" customFormat="1" x14ac:dyDescent="0.25">
      <c r="A467" s="119" t="s">
        <v>309</v>
      </c>
      <c r="B467" s="120"/>
      <c r="C467" s="121">
        <v>3</v>
      </c>
      <c r="D467" s="128" t="s">
        <v>310</v>
      </c>
      <c r="E467" s="128" t="s">
        <v>311</v>
      </c>
      <c r="F467" s="145"/>
      <c r="G467" s="130"/>
      <c r="H467" s="130"/>
      <c r="I467" s="130"/>
    </row>
    <row r="468" spans="1:9" s="144" customFormat="1" ht="27.6" x14ac:dyDescent="0.25">
      <c r="A468" s="119" t="s">
        <v>312</v>
      </c>
      <c r="B468" s="120"/>
      <c r="C468" s="121">
        <v>4</v>
      </c>
      <c r="D468" s="146" t="s">
        <v>313</v>
      </c>
      <c r="E468" s="146" t="s">
        <v>314</v>
      </c>
      <c r="F468" s="147"/>
      <c r="G468" s="148" t="s">
        <v>37</v>
      </c>
      <c r="H468" s="148" t="s">
        <v>37</v>
      </c>
      <c r="I468" s="148" t="s">
        <v>37</v>
      </c>
    </row>
    <row r="469" spans="1:9" s="144" customFormat="1" x14ac:dyDescent="0.25">
      <c r="A469" s="119" t="s">
        <v>318</v>
      </c>
      <c r="B469" s="120"/>
      <c r="C469" s="121">
        <v>4</v>
      </c>
      <c r="D469" s="146" t="s">
        <v>319</v>
      </c>
      <c r="E469" s="146" t="s">
        <v>319</v>
      </c>
      <c r="F469" s="147"/>
      <c r="G469" s="148" t="s">
        <v>37</v>
      </c>
      <c r="H469" s="148" t="s">
        <v>37</v>
      </c>
      <c r="I469" s="148" t="s">
        <v>37</v>
      </c>
    </row>
    <row r="470" spans="1:9" s="144" customFormat="1" x14ac:dyDescent="0.25">
      <c r="A470" s="119"/>
      <c r="B470" s="120"/>
      <c r="C470" s="121">
        <v>4</v>
      </c>
      <c r="D470" s="146" t="s">
        <v>321</v>
      </c>
      <c r="E470" s="146" t="s">
        <v>322</v>
      </c>
      <c r="F470" s="147"/>
      <c r="G470" s="148" t="s">
        <v>37</v>
      </c>
      <c r="H470" s="148" t="s">
        <v>37</v>
      </c>
      <c r="I470" s="148" t="s">
        <v>37</v>
      </c>
    </row>
    <row r="471" spans="1:9" s="144" customFormat="1" x14ac:dyDescent="0.25">
      <c r="A471" s="119"/>
      <c r="B471" s="120"/>
      <c r="C471" s="121">
        <v>4</v>
      </c>
      <c r="D471" s="146" t="s">
        <v>326</v>
      </c>
      <c r="E471" s="146" t="s">
        <v>326</v>
      </c>
      <c r="F471" s="147"/>
      <c r="G471" s="148" t="s">
        <v>39</v>
      </c>
      <c r="H471" s="148" t="s">
        <v>39</v>
      </c>
      <c r="I471" s="148" t="s">
        <v>39</v>
      </c>
    </row>
    <row r="472" spans="1:9" s="144" customFormat="1" ht="27.6" x14ac:dyDescent="0.25">
      <c r="A472" s="119"/>
      <c r="B472" s="120"/>
      <c r="C472" s="121">
        <v>4</v>
      </c>
      <c r="D472" s="146" t="s">
        <v>988</v>
      </c>
      <c r="E472" s="146" t="s">
        <v>988</v>
      </c>
      <c r="F472" s="147" t="s">
        <v>346</v>
      </c>
      <c r="G472" s="148" t="s">
        <v>37</v>
      </c>
      <c r="H472" s="148" t="s">
        <v>37</v>
      </c>
      <c r="I472" s="148" t="s">
        <v>37</v>
      </c>
    </row>
    <row r="473" spans="1:9" s="144" customFormat="1" x14ac:dyDescent="0.25">
      <c r="A473" s="119"/>
      <c r="B473" s="120"/>
      <c r="C473" s="121">
        <v>2</v>
      </c>
      <c r="D473" s="125" t="s">
        <v>338</v>
      </c>
      <c r="E473" s="125" t="s">
        <v>339</v>
      </c>
      <c r="F473" s="125"/>
      <c r="G473" s="126"/>
      <c r="H473" s="126"/>
      <c r="I473" s="126"/>
    </row>
    <row r="474" spans="1:9" s="150" customFormat="1" x14ac:dyDescent="0.25">
      <c r="A474" s="119"/>
      <c r="B474" s="120"/>
      <c r="C474" s="121">
        <v>3</v>
      </c>
      <c r="D474" s="128" t="s">
        <v>341</v>
      </c>
      <c r="E474" s="128" t="s">
        <v>342</v>
      </c>
      <c r="F474" s="145"/>
      <c r="G474" s="130"/>
      <c r="H474" s="130"/>
      <c r="I474" s="130"/>
    </row>
    <row r="475" spans="1:9" s="124" customFormat="1" ht="27.6" x14ac:dyDescent="0.25">
      <c r="A475" s="119"/>
      <c r="B475" s="120"/>
      <c r="C475" s="121">
        <v>4</v>
      </c>
      <c r="D475" s="151" t="s">
        <v>344</v>
      </c>
      <c r="E475" s="151" t="s">
        <v>1442</v>
      </c>
      <c r="F475" s="147" t="s">
        <v>346</v>
      </c>
      <c r="G475" s="155" t="s">
        <v>37</v>
      </c>
      <c r="H475" s="155" t="s">
        <v>37</v>
      </c>
      <c r="I475" s="155" t="s">
        <v>37</v>
      </c>
    </row>
    <row r="476" spans="1:9" s="154" customFormat="1" ht="27.6" x14ac:dyDescent="0.25">
      <c r="A476" s="119"/>
      <c r="B476" s="120"/>
      <c r="C476" s="121">
        <v>4</v>
      </c>
      <c r="D476" s="151" t="s">
        <v>348</v>
      </c>
      <c r="E476" s="151" t="s">
        <v>396</v>
      </c>
      <c r="F476" s="147" t="s">
        <v>346</v>
      </c>
      <c r="G476" s="155" t="s">
        <v>37</v>
      </c>
      <c r="H476" s="155" t="s">
        <v>37</v>
      </c>
      <c r="I476" s="155" t="s">
        <v>37</v>
      </c>
    </row>
    <row r="477" spans="1:9" s="154" customFormat="1" x14ac:dyDescent="0.25">
      <c r="A477" s="119"/>
      <c r="B477" s="120"/>
      <c r="C477" s="121">
        <v>3</v>
      </c>
      <c r="D477" s="128" t="s">
        <v>351</v>
      </c>
      <c r="E477" s="128" t="s">
        <v>352</v>
      </c>
      <c r="F477" s="145"/>
      <c r="G477" s="130"/>
      <c r="H477" s="130"/>
      <c r="I477" s="130"/>
    </row>
    <row r="478" spans="1:9" s="124" customFormat="1" x14ac:dyDescent="0.25">
      <c r="A478" s="119"/>
      <c r="B478" s="120"/>
      <c r="C478" s="121">
        <v>4</v>
      </c>
      <c r="D478" s="151" t="s">
        <v>354</v>
      </c>
      <c r="E478" s="151" t="s">
        <v>355</v>
      </c>
      <c r="F478" s="152"/>
      <c r="G478" s="155" t="s">
        <v>35</v>
      </c>
      <c r="H478" s="155" t="s">
        <v>35</v>
      </c>
      <c r="I478" s="155" t="s">
        <v>35</v>
      </c>
    </row>
    <row r="479" spans="1:9" s="154" customFormat="1" x14ac:dyDescent="0.25">
      <c r="A479" s="119"/>
      <c r="B479" s="120"/>
      <c r="C479" s="121">
        <v>1</v>
      </c>
      <c r="D479" s="122" t="s">
        <v>364</v>
      </c>
      <c r="E479" s="122" t="s">
        <v>7</v>
      </c>
      <c r="F479" s="122"/>
      <c r="G479" s="123"/>
      <c r="H479" s="123"/>
      <c r="I479" s="123"/>
    </row>
    <row r="480" spans="1:9" s="154" customFormat="1" x14ac:dyDescent="0.25">
      <c r="A480" s="119"/>
      <c r="B480" s="120"/>
      <c r="C480" s="121">
        <v>2</v>
      </c>
      <c r="D480" s="125" t="s">
        <v>366</v>
      </c>
      <c r="E480" s="125" t="s">
        <v>367</v>
      </c>
      <c r="F480" s="142" t="s">
        <v>253</v>
      </c>
      <c r="G480" s="143" t="str">
        <f t="shared" ref="G480:I481" si="0">IF(iOC_Purpose="Benchmark","n/a","nicht enthalten")</f>
        <v>nicht enthalten</v>
      </c>
      <c r="H480" s="143" t="str">
        <f t="shared" si="0"/>
        <v>nicht enthalten</v>
      </c>
      <c r="I480" s="143" t="str">
        <f t="shared" si="0"/>
        <v>nicht enthalten</v>
      </c>
    </row>
    <row r="481" spans="1:10" s="154" customFormat="1" x14ac:dyDescent="0.25">
      <c r="A481" s="119"/>
      <c r="B481" s="120"/>
      <c r="C481" s="121">
        <v>2</v>
      </c>
      <c r="D481" s="125" t="s">
        <v>369</v>
      </c>
      <c r="E481" s="125" t="s">
        <v>370</v>
      </c>
      <c r="F481" s="142" t="s">
        <v>253</v>
      </c>
      <c r="G481" s="143" t="str">
        <f t="shared" si="0"/>
        <v>nicht enthalten</v>
      </c>
      <c r="H481" s="143" t="str">
        <f t="shared" si="0"/>
        <v>nicht enthalten</v>
      </c>
      <c r="I481" s="143" t="str">
        <f t="shared" si="0"/>
        <v>nicht enthalten</v>
      </c>
    </row>
    <row r="482" spans="1:10" s="154" customFormat="1" x14ac:dyDescent="0.25">
      <c r="A482" s="119"/>
      <c r="B482" s="120"/>
      <c r="C482" s="121">
        <v>2</v>
      </c>
      <c r="D482" s="125" t="s">
        <v>372</v>
      </c>
      <c r="E482" s="125" t="s">
        <v>372</v>
      </c>
      <c r="F482" s="125"/>
      <c r="G482" s="126"/>
      <c r="H482" s="126"/>
      <c r="I482" s="126"/>
    </row>
    <row r="483" spans="1:10" s="154" customFormat="1" x14ac:dyDescent="0.25">
      <c r="A483" s="119"/>
      <c r="B483" s="120"/>
      <c r="C483" s="121">
        <v>3</v>
      </c>
      <c r="D483" s="128" t="s">
        <v>374</v>
      </c>
      <c r="E483" s="128" t="s">
        <v>375</v>
      </c>
      <c r="F483" s="145"/>
      <c r="G483" s="130" t="str">
        <f t="shared" ref="G483:I483" si="1">IF(iOC_Purpose="Benchmark","n/a","")</f>
        <v/>
      </c>
      <c r="H483" s="130" t="str">
        <f t="shared" si="1"/>
        <v/>
      </c>
      <c r="I483" s="130" t="str">
        <f t="shared" si="1"/>
        <v/>
      </c>
    </row>
    <row r="484" spans="1:10" s="154" customFormat="1" ht="27.6" x14ac:dyDescent="0.25">
      <c r="A484" s="119"/>
      <c r="B484" s="120"/>
      <c r="C484" s="121">
        <v>4</v>
      </c>
      <c r="D484" s="151" t="s">
        <v>377</v>
      </c>
      <c r="E484" s="151" t="s">
        <v>378</v>
      </c>
      <c r="F484" s="152" t="s">
        <v>1443</v>
      </c>
      <c r="G484" s="155" t="str">
        <f t="shared" ref="G484:I484" si="2">IF(iOC_Purpose="Benchmark","n/a","enthalten")</f>
        <v>enthalten</v>
      </c>
      <c r="H484" s="155" t="str">
        <f t="shared" si="2"/>
        <v>enthalten</v>
      </c>
      <c r="I484" s="155" t="str">
        <f t="shared" si="2"/>
        <v>enthalten</v>
      </c>
    </row>
    <row r="485" spans="1:10" s="154" customFormat="1" x14ac:dyDescent="0.25">
      <c r="A485" s="119"/>
      <c r="B485" s="120"/>
      <c r="C485" s="121">
        <v>3</v>
      </c>
      <c r="D485" s="128" t="s">
        <v>351</v>
      </c>
      <c r="E485" s="128" t="s">
        <v>356</v>
      </c>
      <c r="F485" s="145"/>
      <c r="G485" s="130"/>
      <c r="H485" s="130"/>
      <c r="I485" s="130"/>
      <c r="J485" s="124"/>
    </row>
    <row r="486" spans="1:10" s="150" customFormat="1" ht="27.6" x14ac:dyDescent="0.25">
      <c r="A486" s="119"/>
      <c r="B486" s="120"/>
      <c r="C486" s="121">
        <v>3</v>
      </c>
      <c r="D486" s="128" t="s">
        <v>341</v>
      </c>
      <c r="E486" s="132" t="s">
        <v>357</v>
      </c>
      <c r="F486" s="133"/>
      <c r="G486" s="134"/>
      <c r="H486" s="134"/>
      <c r="I486" s="134"/>
      <c r="J486" s="124"/>
    </row>
    <row r="487" spans="1:10" s="135" customFormat="1" x14ac:dyDescent="0.25">
      <c r="A487" s="119"/>
      <c r="B487" s="120"/>
      <c r="C487" s="121">
        <v>5</v>
      </c>
      <c r="D487" s="127" t="s">
        <v>265</v>
      </c>
      <c r="E487" s="156" t="s">
        <v>358</v>
      </c>
      <c r="F487" s="157"/>
      <c r="G487" s="158" t="s">
        <v>49</v>
      </c>
      <c r="H487" s="158" t="s">
        <v>49</v>
      </c>
      <c r="I487" s="158" t="s">
        <v>49</v>
      </c>
      <c r="J487" s="124"/>
    </row>
    <row r="488" spans="1:10" s="150" customFormat="1" x14ac:dyDescent="0.25">
      <c r="A488" s="119"/>
      <c r="B488" s="120"/>
      <c r="C488" s="121">
        <v>3</v>
      </c>
      <c r="D488" s="128" t="s">
        <v>341</v>
      </c>
      <c r="E488" s="132" t="s">
        <v>359</v>
      </c>
      <c r="F488" s="133"/>
      <c r="G488" s="134"/>
      <c r="H488" s="134"/>
      <c r="I488" s="134"/>
      <c r="J488" s="124"/>
    </row>
    <row r="489" spans="1:10" s="135" customFormat="1" x14ac:dyDescent="0.25">
      <c r="A489" s="119"/>
      <c r="B489" s="120"/>
      <c r="C489" s="121">
        <v>5</v>
      </c>
      <c r="D489" s="127" t="s">
        <v>265</v>
      </c>
      <c r="E489" s="156" t="s">
        <v>360</v>
      </c>
      <c r="F489" s="157"/>
      <c r="G489" s="159" t="s">
        <v>48</v>
      </c>
      <c r="H489" s="159" t="s">
        <v>48</v>
      </c>
      <c r="I489" s="159" t="s">
        <v>48</v>
      </c>
      <c r="J489" s="124"/>
    </row>
    <row r="490" spans="1:10" s="135" customFormat="1" x14ac:dyDescent="0.25">
      <c r="A490" s="119"/>
      <c r="B490" s="120"/>
      <c r="C490" s="121">
        <v>5</v>
      </c>
      <c r="D490" s="127" t="s">
        <v>265</v>
      </c>
      <c r="E490" s="156" t="s">
        <v>361</v>
      </c>
      <c r="F490" s="157"/>
      <c r="G490" s="159" t="s">
        <v>46</v>
      </c>
      <c r="H490" s="159" t="s">
        <v>46</v>
      </c>
      <c r="I490" s="159" t="s">
        <v>46</v>
      </c>
      <c r="J490" s="124"/>
    </row>
    <row r="491" spans="1:10" s="150" customFormat="1" x14ac:dyDescent="0.25">
      <c r="A491" s="119"/>
      <c r="B491" s="120"/>
      <c r="C491" s="121">
        <v>3</v>
      </c>
      <c r="D491" s="128" t="s">
        <v>341</v>
      </c>
      <c r="E491" s="132" t="s">
        <v>362</v>
      </c>
      <c r="F491" s="147"/>
      <c r="G491" s="134"/>
      <c r="H491" s="134"/>
      <c r="I491" s="134"/>
      <c r="J491" s="124"/>
    </row>
    <row r="492" spans="1:10" s="135" customFormat="1" x14ac:dyDescent="0.25">
      <c r="A492" s="119"/>
      <c r="B492" s="120"/>
      <c r="C492" s="121">
        <v>5</v>
      </c>
      <c r="D492" s="127" t="s">
        <v>265</v>
      </c>
      <c r="E492" s="156" t="s">
        <v>48</v>
      </c>
      <c r="F492" s="157"/>
      <c r="G492" s="159" t="s">
        <v>48</v>
      </c>
      <c r="H492" s="159" t="s">
        <v>48</v>
      </c>
      <c r="I492" s="159" t="s">
        <v>48</v>
      </c>
      <c r="J492" s="124"/>
    </row>
    <row r="493" spans="1:10" s="135" customFormat="1" x14ac:dyDescent="0.25">
      <c r="A493" s="119"/>
      <c r="B493" s="120"/>
      <c r="C493" s="121">
        <v>5</v>
      </c>
      <c r="D493" s="127" t="s">
        <v>265</v>
      </c>
      <c r="E493" s="156" t="s">
        <v>361</v>
      </c>
      <c r="F493" s="157"/>
      <c r="G493" s="159" t="s">
        <v>46</v>
      </c>
      <c r="H493" s="159" t="s">
        <v>46</v>
      </c>
      <c r="I493" s="159" t="s">
        <v>46</v>
      </c>
      <c r="J493" s="124"/>
    </row>
    <row r="494" spans="1:10" s="150" customFormat="1" x14ac:dyDescent="0.25">
      <c r="A494" s="119"/>
      <c r="B494" s="120"/>
      <c r="C494" s="121">
        <v>1</v>
      </c>
      <c r="D494" s="122" t="s">
        <v>398</v>
      </c>
      <c r="E494" s="122" t="s">
        <v>9</v>
      </c>
      <c r="F494" s="122"/>
      <c r="G494" s="123"/>
      <c r="H494" s="123"/>
      <c r="I494" s="123"/>
    </row>
    <row r="495" spans="1:10" s="124" customFormat="1" x14ac:dyDescent="0.25">
      <c r="A495" s="119"/>
      <c r="B495" s="120"/>
      <c r="C495" s="121">
        <v>2</v>
      </c>
      <c r="D495" s="125" t="s">
        <v>400</v>
      </c>
      <c r="E495" s="125" t="s">
        <v>401</v>
      </c>
      <c r="F495" s="125"/>
      <c r="G495" s="126"/>
      <c r="H495" s="126"/>
      <c r="I495" s="126"/>
    </row>
    <row r="496" spans="1:10" s="161" customFormat="1" x14ac:dyDescent="0.25">
      <c r="A496" s="119"/>
      <c r="B496" s="120"/>
      <c r="C496" s="121">
        <v>3</v>
      </c>
      <c r="D496" s="128" t="s">
        <v>403</v>
      </c>
      <c r="E496" s="128" t="s">
        <v>404</v>
      </c>
      <c r="F496" s="145"/>
      <c r="G496" s="130" t="str">
        <f t="shared" ref="G496:I496" si="3">IF(iOC_Purpose="Benchmark","n/a","")</f>
        <v/>
      </c>
      <c r="H496" s="130" t="str">
        <f t="shared" si="3"/>
        <v/>
      </c>
      <c r="I496" s="130" t="str">
        <f t="shared" si="3"/>
        <v/>
      </c>
    </row>
    <row r="497" spans="1:9" s="124" customFormat="1" x14ac:dyDescent="0.25">
      <c r="A497" s="119"/>
      <c r="B497" s="120"/>
      <c r="C497" s="121">
        <v>4</v>
      </c>
      <c r="D497" s="146" t="s">
        <v>406</v>
      </c>
      <c r="E497" s="146" t="s">
        <v>406</v>
      </c>
      <c r="F497" s="147"/>
      <c r="G497" s="148" t="s">
        <v>35</v>
      </c>
      <c r="H497" s="148" t="s">
        <v>407</v>
      </c>
      <c r="I497" s="148" t="s">
        <v>408</v>
      </c>
    </row>
    <row r="498" spans="1:9" s="161" customFormat="1" x14ac:dyDescent="0.25">
      <c r="A498" s="119"/>
      <c r="B498" s="120"/>
      <c r="C498" s="121">
        <v>4</v>
      </c>
      <c r="D498" s="146" t="s">
        <v>410</v>
      </c>
      <c r="E498" s="146" t="s">
        <v>410</v>
      </c>
      <c r="F498" s="147"/>
      <c r="G498" s="148" t="s">
        <v>35</v>
      </c>
      <c r="H498" s="148" t="s">
        <v>411</v>
      </c>
      <c r="I498" s="148" t="s">
        <v>411</v>
      </c>
    </row>
    <row r="499" spans="1:9" s="161" customFormat="1" x14ac:dyDescent="0.25">
      <c r="A499" s="119"/>
      <c r="B499" s="120"/>
      <c r="C499" s="121">
        <v>4</v>
      </c>
      <c r="D499" s="146" t="s">
        <v>413</v>
      </c>
      <c r="E499" s="146" t="s">
        <v>413</v>
      </c>
      <c r="F499" s="147"/>
      <c r="G499" s="148" t="s">
        <v>35</v>
      </c>
      <c r="H499" s="148" t="s">
        <v>414</v>
      </c>
      <c r="I499" s="148" t="s">
        <v>414</v>
      </c>
    </row>
    <row r="500" spans="1:9" s="161" customFormat="1" x14ac:dyDescent="0.25">
      <c r="A500" s="119"/>
      <c r="B500" s="120"/>
      <c r="C500" s="121">
        <v>4</v>
      </c>
      <c r="D500" s="146" t="s">
        <v>415</v>
      </c>
      <c r="E500" s="146" t="s">
        <v>415</v>
      </c>
      <c r="F500" s="147" t="s">
        <v>1533</v>
      </c>
      <c r="G500" s="148" t="s">
        <v>35</v>
      </c>
      <c r="H500" s="148" t="s">
        <v>416</v>
      </c>
      <c r="I500" s="148" t="s">
        <v>417</v>
      </c>
    </row>
    <row r="501" spans="1:9" s="161" customFormat="1" x14ac:dyDescent="0.25">
      <c r="A501" s="119"/>
      <c r="B501" s="120"/>
      <c r="C501" s="121">
        <v>4</v>
      </c>
      <c r="D501" s="146" t="s">
        <v>419</v>
      </c>
      <c r="E501" s="146" t="s">
        <v>419</v>
      </c>
      <c r="F501" s="147" t="s">
        <v>1533</v>
      </c>
      <c r="G501" s="148" t="s">
        <v>35</v>
      </c>
      <c r="H501" s="148" t="s">
        <v>420</v>
      </c>
      <c r="I501" s="148" t="s">
        <v>420</v>
      </c>
    </row>
    <row r="502" spans="1:9" s="124" customFormat="1" x14ac:dyDescent="0.25">
      <c r="A502" s="119"/>
      <c r="B502" s="120"/>
      <c r="C502" s="121">
        <v>1</v>
      </c>
      <c r="D502" s="122" t="s">
        <v>428</v>
      </c>
      <c r="E502" s="122" t="s">
        <v>429</v>
      </c>
      <c r="F502" s="122"/>
      <c r="G502" s="162"/>
      <c r="H502" s="162"/>
      <c r="I502" s="162"/>
    </row>
    <row r="503" spans="1:9" s="124" customFormat="1" x14ac:dyDescent="0.25">
      <c r="A503" s="119"/>
      <c r="B503" s="120"/>
      <c r="C503" s="121">
        <v>2</v>
      </c>
      <c r="D503" s="125" t="s">
        <v>479</v>
      </c>
      <c r="E503" s="125" t="s">
        <v>480</v>
      </c>
      <c r="F503" s="125"/>
      <c r="G503" s="163"/>
      <c r="H503" s="163"/>
      <c r="I503" s="163"/>
    </row>
    <row r="504" spans="1:9" s="150" customFormat="1" x14ac:dyDescent="0.25">
      <c r="A504" s="119"/>
      <c r="B504" s="120"/>
      <c r="C504" s="121">
        <v>3</v>
      </c>
      <c r="D504" s="164" t="s">
        <v>481</v>
      </c>
      <c r="E504" s="164" t="s">
        <v>482</v>
      </c>
      <c r="F504" s="165"/>
      <c r="G504" s="166" t="s">
        <v>70</v>
      </c>
      <c r="H504" s="166" t="s">
        <v>1444</v>
      </c>
      <c r="I504" s="166" t="s">
        <v>35</v>
      </c>
    </row>
    <row r="505" spans="1:9" s="150" customFormat="1" x14ac:dyDescent="0.25">
      <c r="A505" s="119"/>
      <c r="B505" s="120"/>
      <c r="C505" s="121">
        <v>3</v>
      </c>
      <c r="D505" s="164" t="s">
        <v>481</v>
      </c>
      <c r="E505" s="164" t="s">
        <v>484</v>
      </c>
      <c r="F505" s="165"/>
      <c r="G505" s="166" t="s">
        <v>70</v>
      </c>
      <c r="H505" s="166" t="s">
        <v>35</v>
      </c>
      <c r="I505" s="166" t="s">
        <v>1444</v>
      </c>
    </row>
    <row r="506" spans="1:9" s="167" customFormat="1" x14ac:dyDescent="0.3">
      <c r="A506" s="119"/>
      <c r="B506" s="120"/>
      <c r="C506" s="121">
        <v>3</v>
      </c>
      <c r="D506" s="164" t="s">
        <v>485</v>
      </c>
      <c r="E506" s="164" t="s">
        <v>486</v>
      </c>
      <c r="F506" s="165"/>
      <c r="G506" s="166" t="str">
        <f t="shared" ref="G506:I506" si="4">IF(iOC_LANG_DE,"Monat","month")</f>
        <v>Monat</v>
      </c>
      <c r="H506" s="166" t="str">
        <f t="shared" si="4"/>
        <v>Monat</v>
      </c>
      <c r="I506" s="166" t="str">
        <f t="shared" si="4"/>
        <v>Monat</v>
      </c>
    </row>
    <row r="507" spans="1:9" s="169" customFormat="1" ht="41.4" x14ac:dyDescent="0.3">
      <c r="A507" s="119"/>
      <c r="B507" s="120"/>
      <c r="C507" s="121">
        <v>3</v>
      </c>
      <c r="D507" s="164" t="str">
        <f>IF(iOC_Purpose="Benchmark","Price ID","Billing ID")</f>
        <v>Billing ID</v>
      </c>
      <c r="E507" s="164" t="s">
        <v>780</v>
      </c>
      <c r="F507" s="165"/>
      <c r="G507" s="168" t="s">
        <v>1445</v>
      </c>
      <c r="H507" s="168" t="s">
        <v>1446</v>
      </c>
      <c r="I507" s="166" t="s">
        <v>35</v>
      </c>
    </row>
    <row r="508" spans="1:9" s="169" customFormat="1" ht="55.2" x14ac:dyDescent="0.3">
      <c r="A508" s="119"/>
      <c r="B508" s="120"/>
      <c r="C508" s="121">
        <v>3</v>
      </c>
      <c r="D508" s="164" t="str">
        <f>IF(iOC_Purpose="Benchmark","Price ID","Billing ID")</f>
        <v>Billing ID</v>
      </c>
      <c r="E508" s="164" t="s">
        <v>780</v>
      </c>
      <c r="F508" s="165"/>
      <c r="G508" s="168" t="s">
        <v>1447</v>
      </c>
      <c r="H508" s="166" t="s">
        <v>35</v>
      </c>
      <c r="I508" s="168" t="s">
        <v>995</v>
      </c>
    </row>
  </sheetData>
  <sheetProtection algorithmName="SHA-512" hashValue="LJkwgzI1gie5TQd/BBbzt2d3aUfFKPkqMMiso6C/MHM6zeX4ryucu9PMQa49U2O0/rH4A/X0PbE0flR7zp6xvw==" saltValue="8eeFNxoghOmREpQ0dd1qdQ==" spinCount="100000" sheet="1" objects="1" scenarios="1"/>
  <dataConsolidate/>
  <conditionalFormatting sqref="A10:A12 A466:A484 A494:A508">
    <cfRule type="expression" dxfId="7" priority="4021">
      <formula>OR(COUNTIF(INDIRECT("$A9:$A"&amp;8+COUNTA($A$10:$A$508)),A10)&gt;1,$A10="")</formula>
    </cfRule>
  </conditionalFormatting>
  <conditionalFormatting sqref="A13 A121 A143 A251 A317 A325 A333 A345 A363 A381 A387 A393 A408 A454 A460">
    <cfRule type="expression" dxfId="6" priority="4024">
      <formula>COUNTIF(INDIRECT("$A9:$A"&amp;8+COUNTA($A$10:$A$734)),A13)&gt;1</formula>
    </cfRule>
  </conditionalFormatting>
  <conditionalFormatting sqref="A485:A493">
    <cfRule type="expression" dxfId="5" priority="1">
      <formula>OR(COUNTIF(INDIRECT("$A9:$A"&amp;8+COUNTA($A$10:$A$113)),A485)&gt;1,$A485="")</formula>
    </cfRule>
  </conditionalFormatting>
  <dataValidations disablePrompts="1" count="3">
    <dataValidation type="list" allowBlank="1" showInputMessage="1" showErrorMessage="1" sqref="G467:I472 G12:I12 G480:I481 G474:I478 G483:I484">
      <formula1>iOC_Select</formula1>
    </dataValidation>
    <dataValidation type="list" allowBlank="1" showInputMessage="1" showErrorMessage="1" sqref="G494:I496 G466:I467 G473:I474 G10:I11 G477:I477 G482:I483 G479:I479 G502:I503 G485:J486 G488:J488">
      <formula1>"n/a"</formula1>
    </dataValidation>
    <dataValidation type="list" allowBlank="1" showInputMessage="1" showErrorMessage="1" sqref="G487:J487">
      <formula1>iOC_Select_Language_Level</formula1>
    </dataValidation>
  </dataValidations>
  <hyperlinks>
    <hyperlink ref="E1" location="'Services'!A1" display="Back to Service Portfolio"/>
  </hyperlinks>
  <pageMargins left="0.47" right="0.62"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rowBreaks count="1" manualBreakCount="1">
    <brk id="71" min="2" max="8"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_Requests1">
    <tabColor theme="7" tint="-0.249977111117893"/>
    <outlinePr summaryBelow="0" summaryRight="0"/>
  </sheetPr>
  <dimension ref="A1:N32"/>
  <sheetViews>
    <sheetView showGridLines="0" zoomScale="70" zoomScaleNormal="70" zoomScaleSheetLayoutView="70" workbookViewId="0">
      <selection activeCell="C2" sqref="C2"/>
    </sheetView>
  </sheetViews>
  <sheetFormatPr baseColWidth="10" defaultColWidth="10.44140625" defaultRowHeight="13.8" x14ac:dyDescent="0.3"/>
  <cols>
    <col min="1" max="1" width="0.109375" style="289" customWidth="1"/>
    <col min="2" max="2" width="3.44140625" style="294" customWidth="1"/>
    <col min="3" max="3" width="4.33203125" style="303" customWidth="1"/>
    <col min="4" max="4" width="38.44140625" style="304" hidden="1" customWidth="1"/>
    <col min="5" max="5" width="45.6640625" style="304" customWidth="1"/>
    <col min="6" max="6" width="50.109375" style="301" customWidth="1"/>
    <col min="7" max="7" width="25.44140625" style="294" customWidth="1"/>
    <col min="8" max="8" width="18.6640625" style="301" customWidth="1"/>
    <col min="9" max="9" width="22.6640625" style="305" customWidth="1"/>
    <col min="10" max="10" width="23.44140625" style="305" customWidth="1"/>
    <col min="11" max="11" width="19" style="302" customWidth="1"/>
    <col min="12" max="12" width="22.44140625" style="302" customWidth="1"/>
    <col min="13" max="13" width="10.44140625" style="302"/>
    <col min="14" max="14" width="32" style="302" customWidth="1"/>
    <col min="15" max="16384" width="10.44140625" style="302"/>
  </cols>
  <sheetData>
    <row r="1" spans="1:12" s="288" customFormat="1" x14ac:dyDescent="0.3">
      <c r="B1" s="289"/>
      <c r="C1" s="289"/>
      <c r="D1" s="289"/>
      <c r="E1" s="289"/>
      <c r="F1" s="290" t="s">
        <v>218</v>
      </c>
      <c r="G1" s="289"/>
      <c r="H1" s="289"/>
      <c r="I1" s="289"/>
      <c r="J1" s="289"/>
      <c r="K1" s="289"/>
      <c r="L1" s="289"/>
    </row>
    <row r="2" spans="1:12" s="288" customFormat="1" x14ac:dyDescent="0.3">
      <c r="B2" s="289"/>
      <c r="C2" s="289"/>
      <c r="D2" s="289"/>
      <c r="E2" s="289"/>
      <c r="F2" s="289"/>
      <c r="G2" s="289"/>
      <c r="H2" s="289"/>
      <c r="I2" s="289"/>
      <c r="J2" s="289"/>
      <c r="K2" s="289"/>
      <c r="L2" s="289"/>
    </row>
    <row r="3" spans="1:12" s="288" customFormat="1" hidden="1" x14ac:dyDescent="0.3">
      <c r="B3" s="289"/>
      <c r="C3" s="289"/>
      <c r="D3" s="289"/>
      <c r="E3" s="289"/>
      <c r="F3" s="289"/>
      <c r="G3" s="289"/>
      <c r="H3" s="289"/>
      <c r="I3" s="289"/>
      <c r="J3" s="289"/>
      <c r="K3" s="289"/>
      <c r="L3" s="289"/>
    </row>
    <row r="4" spans="1:12" s="288" customFormat="1" hidden="1" x14ac:dyDescent="0.3">
      <c r="B4" s="289"/>
      <c r="C4" s="289"/>
      <c r="D4" s="289"/>
      <c r="E4" s="289"/>
      <c r="F4" s="289"/>
      <c r="G4" s="289"/>
      <c r="H4" s="289"/>
      <c r="I4" s="289"/>
      <c r="J4" s="289"/>
      <c r="K4" s="289"/>
      <c r="L4" s="289"/>
    </row>
    <row r="5" spans="1:12" s="291" customFormat="1" hidden="1" x14ac:dyDescent="0.3">
      <c r="B5" s="292"/>
      <c r="C5" s="289"/>
      <c r="D5" s="289"/>
      <c r="E5" s="289"/>
      <c r="F5" s="289"/>
      <c r="G5" s="289"/>
      <c r="H5" s="289"/>
      <c r="I5" s="289"/>
      <c r="J5" s="289"/>
      <c r="K5" s="289"/>
      <c r="L5" s="289"/>
    </row>
    <row r="6" spans="1:12" s="288" customFormat="1" hidden="1" x14ac:dyDescent="0.3">
      <c r="B6" s="289"/>
      <c r="C6" s="289"/>
      <c r="D6" s="289"/>
      <c r="E6" s="289"/>
      <c r="F6" s="289"/>
      <c r="G6" s="289"/>
      <c r="H6" s="289"/>
      <c r="I6" s="289"/>
      <c r="J6" s="289"/>
      <c r="K6" s="289"/>
      <c r="L6" s="289"/>
    </row>
    <row r="7" spans="1:12" s="288" customFormat="1" hidden="1" x14ac:dyDescent="0.3">
      <c r="B7" s="289"/>
      <c r="C7" s="289"/>
      <c r="D7" s="289"/>
      <c r="E7" s="289"/>
      <c r="F7" s="289"/>
      <c r="G7" s="289"/>
      <c r="H7" s="289"/>
      <c r="I7" s="289"/>
      <c r="J7" s="289"/>
      <c r="K7" s="289"/>
      <c r="L7" s="289"/>
    </row>
    <row r="8" spans="1:12" s="293" customFormat="1" ht="41.4" x14ac:dyDescent="0.25">
      <c r="B8" s="294"/>
      <c r="C8" s="295"/>
      <c r="D8" s="296" t="s">
        <v>1448</v>
      </c>
      <c r="E8" s="296" t="s">
        <v>1448</v>
      </c>
      <c r="F8" s="297" t="str">
        <f>IF(iOC_LANG_DE,"Beschreibung","Description")</f>
        <v>Beschreibung</v>
      </c>
      <c r="G8" s="298" t="str">
        <f>IF(iOC_LANG_DE,"betroffene Varianten-ID, falls zutreffend","affected Service Variant ID, if applicable")</f>
        <v>betroffene Varianten-ID, falls zutreffend</v>
      </c>
      <c r="H8" s="298" t="str">
        <f>IF(iOC_LANG_DE,"Vorlaufzeit","lead time")</f>
        <v>Vorlaufzeit</v>
      </c>
      <c r="I8" s="298" t="str">
        <f>IF(iOC_LANG_DE,"max. Durchführungs-/ Lösungszeit","max. execution / resolution time")</f>
        <v>max. Durchführungs-/ Lösungszeit</v>
      </c>
      <c r="J8" s="298" t="str">
        <f>"Service Request "&amp;IF(iOC_LANG_DE,"Kategorie, falls zutreffend","Category, if applicable")</f>
        <v>Service Request Kategorie, falls zutreffend</v>
      </c>
      <c r="K8" s="298" t="str">
        <f>IF(iOC_LANG_DE,"Abrechnungseinheit","Charging Unit")</f>
        <v>Abrechnungseinheit</v>
      </c>
      <c r="L8" s="298" t="s">
        <v>1449</v>
      </c>
    </row>
    <row r="9" spans="1:12" s="260" customFormat="1" x14ac:dyDescent="0.25">
      <c r="A9" s="299"/>
      <c r="B9" s="294"/>
      <c r="C9" s="300">
        <v>1</v>
      </c>
      <c r="D9" s="122" t="s">
        <v>364</v>
      </c>
      <c r="E9" s="122" t="s">
        <v>7</v>
      </c>
      <c r="F9" s="122"/>
      <c r="G9" s="122"/>
      <c r="H9" s="122"/>
      <c r="I9" s="122"/>
      <c r="J9" s="122"/>
      <c r="K9" s="122"/>
      <c r="L9" s="122"/>
    </row>
    <row r="10" spans="1:12" s="260" customFormat="1" x14ac:dyDescent="0.25">
      <c r="A10" s="299"/>
      <c r="B10" s="301"/>
      <c r="C10" s="300">
        <v>2</v>
      </c>
      <c r="D10" s="125" t="s">
        <v>372</v>
      </c>
      <c r="E10" s="125" t="s">
        <v>372</v>
      </c>
      <c r="F10" s="125"/>
      <c r="G10" s="125"/>
      <c r="H10" s="125"/>
      <c r="I10" s="125"/>
      <c r="J10" s="125"/>
      <c r="K10" s="125"/>
      <c r="L10" s="125"/>
    </row>
    <row r="11" spans="1:12" s="260" customFormat="1" x14ac:dyDescent="0.25">
      <c r="A11" s="299"/>
      <c r="B11" s="301"/>
      <c r="C11" s="300">
        <v>3</v>
      </c>
      <c r="D11" s="128" t="s">
        <v>374</v>
      </c>
      <c r="E11" s="128" t="s">
        <v>1450</v>
      </c>
      <c r="F11" s="145" t="s">
        <v>1451</v>
      </c>
      <c r="G11" s="145"/>
      <c r="H11" s="145"/>
      <c r="I11" s="145"/>
      <c r="J11" s="145"/>
      <c r="K11" s="145"/>
      <c r="L11" s="145"/>
    </row>
    <row r="12" spans="1:12" s="154" customFormat="1" ht="27.6" x14ac:dyDescent="0.25">
      <c r="A12" s="299"/>
      <c r="B12" s="301"/>
      <c r="C12" s="300">
        <v>4</v>
      </c>
      <c r="D12" s="146" t="s">
        <v>1452</v>
      </c>
      <c r="E12" s="151" t="s">
        <v>1453</v>
      </c>
      <c r="F12" s="147" t="s">
        <v>1454</v>
      </c>
      <c r="G12" s="147" t="s">
        <v>1455</v>
      </c>
      <c r="H12" s="147" t="s">
        <v>1456</v>
      </c>
      <c r="I12" s="147" t="s">
        <v>1457</v>
      </c>
      <c r="J12" s="147" t="s">
        <v>1451</v>
      </c>
      <c r="K12" s="147" t="s">
        <v>1458</v>
      </c>
      <c r="L12" s="147" t="s">
        <v>1458</v>
      </c>
    </row>
    <row r="13" spans="1:12" s="154" customFormat="1" ht="27.6" x14ac:dyDescent="0.25">
      <c r="A13" s="299"/>
      <c r="B13" s="301"/>
      <c r="C13" s="300">
        <v>4</v>
      </c>
      <c r="D13" s="146" t="s">
        <v>1459</v>
      </c>
      <c r="E13" s="151" t="s">
        <v>1460</v>
      </c>
      <c r="F13" s="147" t="s">
        <v>1461</v>
      </c>
      <c r="G13" s="147" t="s">
        <v>1455</v>
      </c>
      <c r="H13" s="147" t="s">
        <v>1456</v>
      </c>
      <c r="I13" s="147" t="s">
        <v>1457</v>
      </c>
      <c r="J13" s="147" t="s">
        <v>1451</v>
      </c>
      <c r="K13" s="147" t="s">
        <v>1462</v>
      </c>
      <c r="L13" s="147" t="s">
        <v>1462</v>
      </c>
    </row>
    <row r="14" spans="1:12" s="154" customFormat="1" ht="27.6" x14ac:dyDescent="0.25">
      <c r="A14" s="299"/>
      <c r="B14" s="301"/>
      <c r="C14" s="300">
        <v>4</v>
      </c>
      <c r="D14" s="146" t="s">
        <v>1463</v>
      </c>
      <c r="E14" s="146" t="s">
        <v>1464</v>
      </c>
      <c r="F14" s="147" t="s">
        <v>1465</v>
      </c>
      <c r="G14" s="147" t="s">
        <v>1455</v>
      </c>
      <c r="H14" s="147" t="s">
        <v>1456</v>
      </c>
      <c r="I14" s="147" t="s">
        <v>1466</v>
      </c>
      <c r="J14" s="147" t="s">
        <v>1451</v>
      </c>
      <c r="K14" s="147" t="s">
        <v>1467</v>
      </c>
      <c r="L14" s="147" t="s">
        <v>1467</v>
      </c>
    </row>
    <row r="15" spans="1:12" s="154" customFormat="1" ht="27.6" x14ac:dyDescent="0.25">
      <c r="A15" s="299"/>
      <c r="B15" s="301"/>
      <c r="C15" s="300">
        <v>4</v>
      </c>
      <c r="D15" s="146" t="s">
        <v>1468</v>
      </c>
      <c r="E15" s="146" t="s">
        <v>1469</v>
      </c>
      <c r="F15" s="147" t="s">
        <v>1470</v>
      </c>
      <c r="G15" s="147" t="s">
        <v>1455</v>
      </c>
      <c r="H15" s="147" t="s">
        <v>1456</v>
      </c>
      <c r="I15" s="147" t="s">
        <v>1466</v>
      </c>
      <c r="J15" s="147" t="s">
        <v>1451</v>
      </c>
      <c r="K15" s="147" t="s">
        <v>1471</v>
      </c>
      <c r="L15" s="147" t="s">
        <v>1471</v>
      </c>
    </row>
    <row r="16" spans="1:12" s="154" customFormat="1" ht="27.6" x14ac:dyDescent="0.25">
      <c r="A16" s="299"/>
      <c r="B16" s="301"/>
      <c r="C16" s="300">
        <v>4</v>
      </c>
      <c r="D16" s="146" t="s">
        <v>1472</v>
      </c>
      <c r="E16" s="146" t="s">
        <v>1473</v>
      </c>
      <c r="F16" s="147" t="s">
        <v>1474</v>
      </c>
      <c r="G16" s="147" t="s">
        <v>1455</v>
      </c>
      <c r="H16" s="147" t="s">
        <v>1456</v>
      </c>
      <c r="I16" s="147" t="s">
        <v>1457</v>
      </c>
      <c r="J16" s="147" t="s">
        <v>1451</v>
      </c>
      <c r="K16" s="147" t="s">
        <v>1475</v>
      </c>
      <c r="L16" s="147" t="s">
        <v>1475</v>
      </c>
    </row>
    <row r="17" spans="1:14" s="154" customFormat="1" ht="27.6" x14ac:dyDescent="0.25">
      <c r="A17" s="299"/>
      <c r="B17" s="301"/>
      <c r="C17" s="300">
        <v>4</v>
      </c>
      <c r="D17" s="146" t="s">
        <v>1476</v>
      </c>
      <c r="E17" s="146" t="s">
        <v>1477</v>
      </c>
      <c r="F17" s="147" t="s">
        <v>1477</v>
      </c>
      <c r="G17" s="147" t="s">
        <v>1455</v>
      </c>
      <c r="H17" s="147" t="s">
        <v>1478</v>
      </c>
      <c r="I17" s="147" t="s">
        <v>1478</v>
      </c>
      <c r="J17" s="147" t="s">
        <v>1451</v>
      </c>
      <c r="K17" s="147" t="s">
        <v>1479</v>
      </c>
      <c r="L17" s="147" t="s">
        <v>1479</v>
      </c>
    </row>
    <row r="18" spans="1:14" s="154" customFormat="1" x14ac:dyDescent="0.25">
      <c r="A18" s="299"/>
      <c r="B18" s="301"/>
      <c r="C18" s="300">
        <v>4</v>
      </c>
      <c r="D18" s="146" t="s">
        <v>1480</v>
      </c>
      <c r="E18" s="128" t="s">
        <v>25</v>
      </c>
      <c r="F18" s="145" t="s">
        <v>25</v>
      </c>
      <c r="G18" s="145"/>
      <c r="H18" s="145"/>
      <c r="I18" s="145"/>
      <c r="J18" s="145"/>
      <c r="K18" s="145"/>
      <c r="L18" s="145"/>
    </row>
    <row r="19" spans="1:14" s="154" customFormat="1" ht="27.6" x14ac:dyDescent="0.25">
      <c r="A19" s="299"/>
      <c r="B19" s="301"/>
      <c r="C19" s="300">
        <v>4</v>
      </c>
      <c r="D19" s="146" t="s">
        <v>1481</v>
      </c>
      <c r="E19" s="151" t="s">
        <v>1482</v>
      </c>
      <c r="F19" s="151" t="s">
        <v>1019</v>
      </c>
      <c r="G19" s="147" t="s">
        <v>1483</v>
      </c>
      <c r="H19" s="147"/>
      <c r="I19" s="147" t="s">
        <v>1456</v>
      </c>
      <c r="J19" s="147" t="s">
        <v>25</v>
      </c>
      <c r="K19" s="147" t="s">
        <v>1484</v>
      </c>
      <c r="L19" s="147" t="s">
        <v>1484</v>
      </c>
    </row>
    <row r="20" spans="1:14" s="154" customFormat="1" ht="27.6" x14ac:dyDescent="0.25">
      <c r="A20" s="299"/>
      <c r="B20" s="301"/>
      <c r="C20" s="300">
        <v>4</v>
      </c>
      <c r="D20" s="146" t="s">
        <v>1485</v>
      </c>
      <c r="E20" s="151" t="s">
        <v>1486</v>
      </c>
      <c r="F20" s="151" t="s">
        <v>1020</v>
      </c>
      <c r="G20" s="147" t="s">
        <v>1483</v>
      </c>
      <c r="H20" s="147"/>
      <c r="I20" s="147" t="s">
        <v>1466</v>
      </c>
      <c r="J20" s="147" t="s">
        <v>25</v>
      </c>
      <c r="K20" s="147" t="s">
        <v>1487</v>
      </c>
      <c r="L20" s="147" t="s">
        <v>1487</v>
      </c>
    </row>
    <row r="21" spans="1:14" s="154" customFormat="1" ht="29.55" customHeight="1" x14ac:dyDescent="0.25">
      <c r="A21" s="299"/>
      <c r="B21" s="301"/>
      <c r="C21" s="300">
        <v>4</v>
      </c>
      <c r="D21" s="146" t="s">
        <v>1488</v>
      </c>
      <c r="E21" s="146" t="s">
        <v>1489</v>
      </c>
      <c r="F21" s="146" t="s">
        <v>1021</v>
      </c>
      <c r="G21" s="147" t="s">
        <v>1483</v>
      </c>
      <c r="H21" s="147"/>
      <c r="I21" s="147" t="s">
        <v>1466</v>
      </c>
      <c r="J21" s="147" t="s">
        <v>25</v>
      </c>
      <c r="K21" s="147" t="s">
        <v>1490</v>
      </c>
      <c r="L21" s="147" t="s">
        <v>1490</v>
      </c>
    </row>
    <row r="22" spans="1:14" ht="34.200000000000003" customHeight="1" x14ac:dyDescent="0.25">
      <c r="A22" s="299"/>
      <c r="B22" s="301"/>
      <c r="C22" s="300">
        <v>4</v>
      </c>
      <c r="D22" s="146" t="s">
        <v>1491</v>
      </c>
      <c r="E22" s="146" t="s">
        <v>1492</v>
      </c>
      <c r="F22" s="146" t="s">
        <v>1179</v>
      </c>
      <c r="G22" s="147" t="s">
        <v>1483</v>
      </c>
      <c r="H22" s="147"/>
      <c r="I22" s="147" t="s">
        <v>1456</v>
      </c>
      <c r="J22" s="147" t="s">
        <v>25</v>
      </c>
      <c r="K22" s="147" t="s">
        <v>1493</v>
      </c>
      <c r="L22" s="147" t="s">
        <v>1493</v>
      </c>
      <c r="N22" s="154"/>
    </row>
    <row r="23" spans="1:14" ht="34.200000000000003" customHeight="1" x14ac:dyDescent="0.25">
      <c r="A23" s="299"/>
      <c r="B23" s="301"/>
      <c r="C23" s="300">
        <v>4</v>
      </c>
      <c r="D23" s="146"/>
      <c r="E23" s="146" t="s">
        <v>1180</v>
      </c>
      <c r="F23" s="146" t="s">
        <v>1180</v>
      </c>
      <c r="G23" s="147" t="s">
        <v>1483</v>
      </c>
      <c r="H23" s="147"/>
      <c r="I23" s="147" t="s">
        <v>1494</v>
      </c>
      <c r="J23" s="147" t="s">
        <v>25</v>
      </c>
      <c r="K23" s="147" t="s">
        <v>1495</v>
      </c>
      <c r="L23" s="147" t="s">
        <v>1495</v>
      </c>
      <c r="N23" s="154"/>
    </row>
    <row r="24" spans="1:14" ht="34.200000000000003" customHeight="1" x14ac:dyDescent="0.25">
      <c r="A24" s="299"/>
      <c r="B24" s="301"/>
      <c r="C24" s="300">
        <v>4</v>
      </c>
      <c r="D24" s="146"/>
      <c r="E24" s="146" t="s">
        <v>1187</v>
      </c>
      <c r="F24" s="146" t="s">
        <v>1187</v>
      </c>
      <c r="G24" s="147" t="s">
        <v>1483</v>
      </c>
      <c r="H24" s="147"/>
      <c r="I24" s="147" t="s">
        <v>1496</v>
      </c>
      <c r="J24" s="147" t="s">
        <v>25</v>
      </c>
      <c r="K24" s="147" t="s">
        <v>1497</v>
      </c>
      <c r="L24" s="147" t="s">
        <v>1497</v>
      </c>
      <c r="N24" s="154"/>
    </row>
    <row r="25" spans="1:14" ht="34.200000000000003" customHeight="1" x14ac:dyDescent="0.25">
      <c r="A25" s="299"/>
      <c r="B25" s="301"/>
      <c r="C25" s="300">
        <v>4</v>
      </c>
      <c r="D25" s="146"/>
      <c r="E25" s="146" t="s">
        <v>1191</v>
      </c>
      <c r="F25" s="146" t="s">
        <v>1191</v>
      </c>
      <c r="G25" s="147" t="s">
        <v>1483</v>
      </c>
      <c r="H25" s="147"/>
      <c r="I25" s="147" t="s">
        <v>1456</v>
      </c>
      <c r="J25" s="147" t="s">
        <v>25</v>
      </c>
      <c r="K25" s="147" t="s">
        <v>1498</v>
      </c>
      <c r="L25" s="147" t="s">
        <v>1498</v>
      </c>
      <c r="N25" s="154"/>
    </row>
    <row r="26" spans="1:14" ht="34.200000000000003" customHeight="1" x14ac:dyDescent="0.25">
      <c r="A26" s="299"/>
      <c r="B26" s="301"/>
      <c r="C26" s="300">
        <v>4</v>
      </c>
      <c r="D26" s="146"/>
      <c r="E26" s="146" t="s">
        <v>1499</v>
      </c>
      <c r="F26" s="146" t="s">
        <v>1204</v>
      </c>
      <c r="G26" s="147" t="s">
        <v>1483</v>
      </c>
      <c r="H26" s="147"/>
      <c r="I26" s="147" t="s">
        <v>1456</v>
      </c>
      <c r="J26" s="147" t="s">
        <v>25</v>
      </c>
      <c r="K26" s="147" t="s">
        <v>1500</v>
      </c>
      <c r="L26" s="147" t="s">
        <v>1500</v>
      </c>
      <c r="N26" s="154"/>
    </row>
    <row r="27" spans="1:14" ht="34.200000000000003" customHeight="1" x14ac:dyDescent="0.25">
      <c r="A27" s="299"/>
      <c r="B27" s="301"/>
      <c r="C27" s="300">
        <v>4</v>
      </c>
      <c r="D27" s="146"/>
      <c r="E27" s="146" t="s">
        <v>1501</v>
      </c>
      <c r="F27" s="146" t="s">
        <v>1206</v>
      </c>
      <c r="G27" s="147" t="s">
        <v>1483</v>
      </c>
      <c r="H27" s="147"/>
      <c r="I27" s="147" t="s">
        <v>1456</v>
      </c>
      <c r="J27" s="147" t="s">
        <v>25</v>
      </c>
      <c r="K27" s="147" t="s">
        <v>1502</v>
      </c>
      <c r="L27" s="147" t="s">
        <v>1502</v>
      </c>
      <c r="N27" s="154"/>
    </row>
    <row r="28" spans="1:14" ht="34.200000000000003" customHeight="1" x14ac:dyDescent="0.25">
      <c r="A28" s="299"/>
      <c r="B28" s="301"/>
      <c r="C28" s="300">
        <v>4</v>
      </c>
      <c r="D28" s="146"/>
      <c r="E28" s="146" t="s">
        <v>1503</v>
      </c>
      <c r="F28" s="146" t="s">
        <v>1230</v>
      </c>
      <c r="G28" s="147" t="s">
        <v>1483</v>
      </c>
      <c r="H28" s="147"/>
      <c r="I28" s="147" t="s">
        <v>1456</v>
      </c>
      <c r="J28" s="147" t="s">
        <v>25</v>
      </c>
      <c r="K28" s="147" t="s">
        <v>1504</v>
      </c>
      <c r="L28" s="147" t="s">
        <v>1504</v>
      </c>
      <c r="N28" s="154"/>
    </row>
    <row r="29" spans="1:14" ht="34.200000000000003" customHeight="1" x14ac:dyDescent="0.25">
      <c r="A29" s="299"/>
      <c r="B29" s="301"/>
      <c r="C29" s="300">
        <v>4</v>
      </c>
      <c r="D29" s="146"/>
      <c r="E29" s="146" t="s">
        <v>1505</v>
      </c>
      <c r="F29" s="146" t="s">
        <v>1231</v>
      </c>
      <c r="G29" s="147" t="s">
        <v>1483</v>
      </c>
      <c r="H29" s="147"/>
      <c r="I29" s="147" t="s">
        <v>1456</v>
      </c>
      <c r="J29" s="147" t="s">
        <v>25</v>
      </c>
      <c r="K29" s="147" t="s">
        <v>1506</v>
      </c>
      <c r="L29" s="147" t="s">
        <v>1506</v>
      </c>
      <c r="N29" s="154"/>
    </row>
    <row r="30" spans="1:14" ht="34.200000000000003" customHeight="1" x14ac:dyDescent="0.25">
      <c r="A30" s="299"/>
      <c r="B30" s="301"/>
      <c r="C30" s="300">
        <v>4</v>
      </c>
      <c r="D30" s="146"/>
      <c r="E30" s="146" t="s">
        <v>1507</v>
      </c>
      <c r="F30" s="146" t="s">
        <v>1232</v>
      </c>
      <c r="G30" s="147" t="s">
        <v>1483</v>
      </c>
      <c r="H30" s="147"/>
      <c r="I30" s="147" t="s">
        <v>1456</v>
      </c>
      <c r="J30" s="147" t="s">
        <v>25</v>
      </c>
      <c r="K30" s="147" t="s">
        <v>1508</v>
      </c>
      <c r="L30" s="147" t="s">
        <v>1508</v>
      </c>
      <c r="N30" s="154"/>
    </row>
    <row r="31" spans="1:14" ht="34.200000000000003" customHeight="1" x14ac:dyDescent="0.25">
      <c r="A31" s="299"/>
      <c r="B31" s="301"/>
      <c r="C31" s="300">
        <v>4</v>
      </c>
      <c r="D31" s="146"/>
      <c r="E31" s="146" t="s">
        <v>1291</v>
      </c>
      <c r="F31" s="146" t="s">
        <v>1291</v>
      </c>
      <c r="G31" s="147" t="s">
        <v>1483</v>
      </c>
      <c r="H31" s="147"/>
      <c r="I31" s="147" t="s">
        <v>1456</v>
      </c>
      <c r="J31" s="147" t="s">
        <v>25</v>
      </c>
      <c r="K31" s="147" t="s">
        <v>1509</v>
      </c>
      <c r="L31" s="147" t="s">
        <v>1509</v>
      </c>
      <c r="N31" s="154"/>
    </row>
    <row r="32" spans="1:14" ht="34.200000000000003" customHeight="1" x14ac:dyDescent="0.25">
      <c r="A32" s="299"/>
      <c r="B32" s="301"/>
      <c r="C32" s="300">
        <v>4</v>
      </c>
      <c r="D32" s="146"/>
      <c r="E32" s="146" t="s">
        <v>1294</v>
      </c>
      <c r="F32" s="146" t="s">
        <v>1294</v>
      </c>
      <c r="G32" s="147" t="s">
        <v>1483</v>
      </c>
      <c r="H32" s="147"/>
      <c r="I32" s="147" t="s">
        <v>1494</v>
      </c>
      <c r="J32" s="147" t="s">
        <v>25</v>
      </c>
      <c r="K32" s="147" t="s">
        <v>1510</v>
      </c>
      <c r="L32" s="147" t="s">
        <v>1510</v>
      </c>
      <c r="N32" s="154"/>
    </row>
  </sheetData>
  <sheetProtection algorithmName="SHA-512" hashValue="PsvYEg8Zl5mDZYjUE78dZw9UpYcofgZhkKS0LyNmtvN3KJIqNKwgEbk8CIKasle0GkCpjaKyzMcR+ld6otOUzQ==" saltValue="vWMOj86TsxUTYELsWpUy7w==" spinCount="100000" sheet="1" objects="1" scenarios="1"/>
  <conditionalFormatting sqref="A9">
    <cfRule type="expression" dxfId="4" priority="3813">
      <formula>COUNTIF(INDIRECT("$A9:$A"&amp;8+COUNTA($A$9:$A$344)),A9)&gt;1</formula>
    </cfRule>
  </conditionalFormatting>
  <conditionalFormatting sqref="A10:A11">
    <cfRule type="expression" dxfId="3" priority="3814">
      <formula>COUNTIF(INDIRECT("$A9:$A"&amp;8+COUNTA($A$9:$A$331)),A10)&gt;1</formula>
    </cfRule>
  </conditionalFormatting>
  <conditionalFormatting sqref="A12:A16">
    <cfRule type="expression" dxfId="2" priority="3815">
      <formula>COUNTIF(INDIRECT("$A9:$A"&amp;8+COUNTA($A$9:$A$592)),A12)&gt;1</formula>
    </cfRule>
  </conditionalFormatting>
  <conditionalFormatting sqref="A17:A21">
    <cfRule type="expression" dxfId="1" priority="3816">
      <formula>COUNTIF(INDIRECT("$A9:$A"&amp;8+COUNTA($A$9:$A$382)),A17)&gt;1</formula>
    </cfRule>
  </conditionalFormatting>
  <conditionalFormatting sqref="A22:A32">
    <cfRule type="expression" dxfId="0" priority="3777">
      <formula>COUNTIF(INDIRECT("$A9:$A"&amp;8+COUNTA($A$9:$A$383)),A22)&gt;1</formula>
    </cfRule>
  </conditionalFormatting>
  <dataValidations disablePrompts="1" count="1">
    <dataValidation type="list" allowBlank="1" showInputMessage="1" showErrorMessage="1" sqref="G10">
      <formula1>ListAttributeValues</formula1>
    </dataValidation>
  </dataValidations>
  <hyperlinks>
    <hyperlink ref="F1" location="'Services'!A1" display="Back to Navigator"/>
  </hyperlinks>
  <pageMargins left="0.25" right="0.17" top="0.78740157480314965" bottom="0.78740157480314965" header="0.31496062992125984" footer="0.31496062992125984"/>
  <pageSetup paperSize="9" scale="80" fitToHeight="0"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2:O43"/>
  <sheetViews>
    <sheetView showGridLines="0" zoomScale="115" zoomScaleNormal="115" zoomScaleSheetLayoutView="100" workbookViewId="0">
      <selection activeCell="J13" sqref="J13"/>
    </sheetView>
  </sheetViews>
  <sheetFormatPr baseColWidth="10" defaultColWidth="9.33203125" defaultRowHeight="13.8" x14ac:dyDescent="0.25"/>
  <cols>
    <col min="1" max="1" width="4.44140625" style="31" customWidth="1"/>
    <col min="2" max="12" width="6.44140625" style="31" customWidth="1"/>
    <col min="13" max="13" width="8" style="31" customWidth="1"/>
    <col min="14" max="14" width="9.33203125" style="31"/>
    <col min="15" max="15" width="21.33203125" style="32" customWidth="1"/>
    <col min="16" max="16384" width="9.33203125" style="31"/>
  </cols>
  <sheetData>
    <row r="2" spans="2:15" s="29" customFormat="1" x14ac:dyDescent="0.25">
      <c r="B2" s="29" t="s">
        <v>0</v>
      </c>
      <c r="C2" s="29" t="s">
        <v>1513</v>
      </c>
      <c r="O2" s="30"/>
    </row>
    <row r="3" spans="2:15" ht="6" customHeight="1" x14ac:dyDescent="0.25"/>
    <row r="4" spans="2:15" s="29" customFormat="1" ht="15" customHeight="1" x14ac:dyDescent="0.25">
      <c r="B4" s="29" t="s">
        <v>1</v>
      </c>
      <c r="C4" s="29" t="s">
        <v>2</v>
      </c>
      <c r="O4" s="30"/>
    </row>
    <row r="5" spans="2:15" ht="6" customHeight="1" x14ac:dyDescent="0.25"/>
    <row r="6" spans="2:15" ht="72.599999999999994" customHeight="1" x14ac:dyDescent="0.25">
      <c r="C6" s="335" t="s">
        <v>1516</v>
      </c>
      <c r="D6" s="335"/>
      <c r="E6" s="335"/>
      <c r="F6" s="335"/>
      <c r="G6" s="335"/>
      <c r="H6" s="335"/>
      <c r="I6" s="335"/>
      <c r="J6" s="335"/>
      <c r="K6" s="335"/>
      <c r="L6" s="335"/>
    </row>
    <row r="7" spans="2:15" ht="42.6" customHeight="1" x14ac:dyDescent="0.25">
      <c r="C7" s="335" t="s">
        <v>3</v>
      </c>
      <c r="D7" s="335"/>
      <c r="E7" s="335"/>
      <c r="F7" s="335"/>
      <c r="G7" s="335"/>
      <c r="H7" s="335"/>
      <c r="I7" s="335"/>
      <c r="J7" s="335"/>
      <c r="K7" s="335"/>
      <c r="L7" s="335"/>
    </row>
    <row r="8" spans="2:15" ht="6" customHeight="1" x14ac:dyDescent="0.25"/>
    <row r="9" spans="2:15" x14ac:dyDescent="0.25">
      <c r="C9" s="33" t="s">
        <v>4</v>
      </c>
      <c r="D9" s="34" t="s">
        <v>5</v>
      </c>
      <c r="E9" s="34"/>
    </row>
    <row r="10" spans="2:15" x14ac:dyDescent="0.25">
      <c r="C10" s="33"/>
      <c r="D10" s="35" t="s">
        <v>1517</v>
      </c>
      <c r="E10" s="34"/>
    </row>
    <row r="11" spans="2:15" x14ac:dyDescent="0.25">
      <c r="C11" s="33" t="s">
        <v>6</v>
      </c>
      <c r="D11" s="34" t="s">
        <v>7</v>
      </c>
      <c r="E11" s="34"/>
    </row>
    <row r="12" spans="2:15" x14ac:dyDescent="0.25">
      <c r="C12" s="33"/>
      <c r="D12" s="35" t="s">
        <v>1518</v>
      </c>
      <c r="E12" s="34"/>
    </row>
    <row r="13" spans="2:15" x14ac:dyDescent="0.25">
      <c r="C13" s="33" t="s">
        <v>8</v>
      </c>
      <c r="D13" s="34" t="s">
        <v>9</v>
      </c>
      <c r="E13" s="34"/>
    </row>
    <row r="14" spans="2:15" x14ac:dyDescent="0.25">
      <c r="C14" s="33"/>
      <c r="D14" s="35" t="s">
        <v>1519</v>
      </c>
      <c r="E14" s="34"/>
    </row>
    <row r="15" spans="2:15" x14ac:dyDescent="0.25">
      <c r="C15" s="33"/>
      <c r="D15" s="35" t="s">
        <v>10</v>
      </c>
      <c r="E15" s="34"/>
    </row>
    <row r="16" spans="2:15" x14ac:dyDescent="0.25">
      <c r="C16" s="33" t="s">
        <v>11</v>
      </c>
      <c r="D16" s="35" t="s">
        <v>12</v>
      </c>
      <c r="E16" s="34"/>
    </row>
    <row r="17" spans="2:15" x14ac:dyDescent="0.25">
      <c r="C17" s="33"/>
      <c r="D17" s="35" t="s">
        <v>1520</v>
      </c>
      <c r="E17" s="34"/>
    </row>
    <row r="18" spans="2:15" ht="5.85" customHeight="1" x14ac:dyDescent="0.25"/>
    <row r="19" spans="2:15" x14ac:dyDescent="0.25">
      <c r="B19" s="29" t="s">
        <v>13</v>
      </c>
      <c r="C19" s="336" t="s">
        <v>14</v>
      </c>
      <c r="D19" s="336"/>
      <c r="E19" s="336"/>
      <c r="F19" s="336"/>
      <c r="G19" s="336"/>
      <c r="H19" s="336"/>
      <c r="I19" s="336"/>
      <c r="J19" s="336"/>
      <c r="K19" s="336"/>
      <c r="L19" s="336"/>
    </row>
    <row r="20" spans="2:15" ht="82.35" customHeight="1" x14ac:dyDescent="0.25">
      <c r="B20" s="29"/>
      <c r="C20" s="335" t="s">
        <v>1521</v>
      </c>
      <c r="D20" s="335"/>
      <c r="E20" s="335"/>
      <c r="F20" s="335"/>
      <c r="G20" s="335"/>
      <c r="H20" s="335"/>
      <c r="I20" s="335"/>
      <c r="J20" s="335"/>
      <c r="K20" s="335"/>
      <c r="L20" s="335"/>
    </row>
    <row r="21" spans="2:15" ht="6" customHeight="1" x14ac:dyDescent="0.25">
      <c r="B21" s="29"/>
      <c r="C21" s="32"/>
    </row>
    <row r="22" spans="2:15" s="29" customFormat="1" x14ac:dyDescent="0.25">
      <c r="B22" s="29" t="s">
        <v>15</v>
      </c>
      <c r="C22" s="336" t="s">
        <v>7</v>
      </c>
      <c r="D22" s="336"/>
      <c r="E22" s="336"/>
      <c r="F22" s="336"/>
      <c r="G22" s="336"/>
      <c r="H22" s="336"/>
      <c r="I22" s="336"/>
      <c r="J22" s="336"/>
      <c r="K22" s="336"/>
      <c r="L22" s="336"/>
      <c r="O22" s="30"/>
    </row>
    <row r="23" spans="2:15" ht="124.2" customHeight="1" x14ac:dyDescent="0.25">
      <c r="C23" s="335" t="s">
        <v>1522</v>
      </c>
      <c r="D23" s="335"/>
      <c r="E23" s="335"/>
      <c r="F23" s="335"/>
      <c r="G23" s="335"/>
      <c r="H23" s="335"/>
      <c r="I23" s="335"/>
      <c r="J23" s="335"/>
      <c r="K23" s="335"/>
      <c r="L23" s="335"/>
    </row>
    <row r="24" spans="2:15" s="29" customFormat="1" ht="6" customHeight="1" x14ac:dyDescent="0.25">
      <c r="O24" s="30"/>
    </row>
    <row r="25" spans="2:15" x14ac:dyDescent="0.25">
      <c r="B25" s="36" t="s">
        <v>16</v>
      </c>
      <c r="C25" s="336" t="s">
        <v>9</v>
      </c>
      <c r="D25" s="336"/>
      <c r="E25" s="336"/>
      <c r="F25" s="336"/>
      <c r="G25" s="336"/>
      <c r="H25" s="336"/>
      <c r="I25" s="336"/>
      <c r="J25" s="336"/>
      <c r="K25" s="336"/>
      <c r="L25" s="336"/>
    </row>
    <row r="26" spans="2:15" s="38" customFormat="1" ht="67.5" customHeight="1" x14ac:dyDescent="0.25">
      <c r="B26" s="37"/>
      <c r="C26" s="335" t="s">
        <v>1523</v>
      </c>
      <c r="D26" s="335"/>
      <c r="E26" s="335"/>
      <c r="F26" s="335"/>
      <c r="G26" s="335"/>
      <c r="H26" s="335"/>
      <c r="I26" s="335"/>
      <c r="J26" s="335"/>
      <c r="K26" s="335"/>
      <c r="L26" s="335"/>
      <c r="O26" s="39"/>
    </row>
    <row r="27" spans="2:15" ht="6" customHeight="1" x14ac:dyDescent="0.25"/>
    <row r="28" spans="2:15" s="29" customFormat="1" x14ac:dyDescent="0.25">
      <c r="B28" s="29" t="s">
        <v>17</v>
      </c>
      <c r="C28" s="336" t="s">
        <v>12</v>
      </c>
      <c r="D28" s="336"/>
      <c r="E28" s="336"/>
      <c r="F28" s="336"/>
      <c r="G28" s="336"/>
      <c r="H28" s="336"/>
      <c r="I28" s="336"/>
      <c r="J28" s="336"/>
      <c r="K28" s="336"/>
      <c r="L28" s="336"/>
      <c r="O28" s="30"/>
    </row>
    <row r="29" spans="2:15" ht="6" customHeight="1" x14ac:dyDescent="0.25"/>
    <row r="30" spans="2:15" ht="111.75" customHeight="1" x14ac:dyDescent="0.25">
      <c r="B30" s="29"/>
      <c r="C30" s="335" t="s">
        <v>1524</v>
      </c>
      <c r="D30" s="335"/>
      <c r="E30" s="335"/>
      <c r="F30" s="335"/>
      <c r="G30" s="335"/>
      <c r="H30" s="335"/>
      <c r="I30" s="335"/>
      <c r="J30" s="335"/>
      <c r="K30" s="335"/>
      <c r="L30" s="335"/>
    </row>
    <row r="31" spans="2:15" ht="6" customHeight="1" x14ac:dyDescent="0.25"/>
    <row r="32" spans="2:15" x14ac:dyDescent="0.25">
      <c r="B32" s="336" t="s">
        <v>18</v>
      </c>
      <c r="C32" s="336"/>
      <c r="D32" s="336"/>
      <c r="E32" s="336"/>
      <c r="F32" s="336"/>
      <c r="G32" s="336"/>
      <c r="H32" s="336"/>
      <c r="I32" s="336"/>
      <c r="J32" s="336"/>
      <c r="K32" s="336"/>
      <c r="L32" s="336"/>
    </row>
    <row r="34" spans="2:15" x14ac:dyDescent="0.25">
      <c r="B34" s="29" t="s">
        <v>19</v>
      </c>
      <c r="C34" s="336" t="s">
        <v>1515</v>
      </c>
      <c r="D34" s="336"/>
      <c r="E34" s="336"/>
      <c r="F34" s="336"/>
      <c r="G34" s="336"/>
      <c r="H34" s="336"/>
      <c r="I34" s="336"/>
      <c r="J34" s="336"/>
      <c r="K34" s="336"/>
      <c r="L34" s="336"/>
    </row>
    <row r="35" spans="2:15" ht="6" customHeight="1" x14ac:dyDescent="0.25"/>
    <row r="36" spans="2:15" ht="63.75" customHeight="1" x14ac:dyDescent="0.25">
      <c r="C36" s="335" t="s">
        <v>1525</v>
      </c>
      <c r="D36" s="335"/>
      <c r="E36" s="335"/>
      <c r="F36" s="335"/>
      <c r="G36" s="335"/>
      <c r="H36" s="335"/>
      <c r="I36" s="335"/>
      <c r="J36" s="335"/>
      <c r="K36" s="335"/>
      <c r="L36" s="335"/>
      <c r="M36" s="33"/>
    </row>
    <row r="38" spans="2:15" s="29" customFormat="1" x14ac:dyDescent="0.25">
      <c r="B38" s="29" t="s">
        <v>20</v>
      </c>
      <c r="C38" s="336" t="s">
        <v>1514</v>
      </c>
      <c r="D38" s="336"/>
      <c r="E38" s="336"/>
      <c r="F38" s="336"/>
      <c r="G38" s="336"/>
      <c r="H38" s="336"/>
      <c r="I38" s="336"/>
      <c r="J38" s="336"/>
      <c r="K38" s="336"/>
      <c r="L38" s="336"/>
      <c r="O38" s="30"/>
    </row>
    <row r="39" spans="2:15" ht="6" customHeight="1" x14ac:dyDescent="0.25"/>
    <row r="40" spans="2:15" ht="44.85" customHeight="1" x14ac:dyDescent="0.25">
      <c r="C40" s="33" t="s">
        <v>4</v>
      </c>
      <c r="D40" s="335" t="s">
        <v>21</v>
      </c>
      <c r="E40" s="335"/>
      <c r="F40" s="335"/>
      <c r="G40" s="335"/>
      <c r="H40" s="335"/>
      <c r="I40" s="335"/>
      <c r="J40" s="335"/>
      <c r="K40" s="335"/>
      <c r="L40" s="335"/>
    </row>
    <row r="41" spans="2:15" ht="85.2" customHeight="1" x14ac:dyDescent="0.25">
      <c r="C41" s="33" t="s">
        <v>6</v>
      </c>
      <c r="D41" s="335" t="s">
        <v>22</v>
      </c>
      <c r="E41" s="335"/>
      <c r="F41" s="335"/>
      <c r="G41" s="335"/>
      <c r="H41" s="335"/>
      <c r="I41" s="335"/>
      <c r="J41" s="335"/>
      <c r="K41" s="335"/>
      <c r="L41" s="335"/>
    </row>
    <row r="42" spans="2:15" ht="70.2" customHeight="1" x14ac:dyDescent="0.25">
      <c r="C42" s="33" t="s">
        <v>8</v>
      </c>
      <c r="D42" s="335" t="s">
        <v>23</v>
      </c>
      <c r="E42" s="335"/>
      <c r="F42" s="335"/>
      <c r="G42" s="335"/>
      <c r="H42" s="335"/>
      <c r="I42" s="335"/>
      <c r="J42" s="335"/>
      <c r="K42" s="335"/>
      <c r="L42" s="335"/>
      <c r="O42" s="40"/>
    </row>
    <row r="43" spans="2:15" ht="69.150000000000006" customHeight="1" x14ac:dyDescent="0.25">
      <c r="C43" s="33" t="s">
        <v>11</v>
      </c>
      <c r="D43" s="335" t="s">
        <v>24</v>
      </c>
      <c r="E43" s="335"/>
      <c r="F43" s="335"/>
      <c r="G43" s="335"/>
      <c r="H43" s="335"/>
      <c r="I43" s="335"/>
      <c r="J43" s="335"/>
      <c r="K43" s="335"/>
      <c r="L43" s="335"/>
    </row>
  </sheetData>
  <sheetProtection algorithmName="SHA-512" hashValue="Q2Kejk6Gr/ZtOz7QalBvf62P7DTCj/nGAdG0qeeUmo8vrFXx2IK/jUwPV8Ypq7ajq/Cq9Yu/9xCG9uVhmYtAhg==" saltValue="aKFBPWvC6iSqyZynDeu0TQ==" spinCount="100000" sheet="1" objects="1" scenarios="1"/>
  <mergeCells count="18">
    <mergeCell ref="B32:L32"/>
    <mergeCell ref="C23:L23"/>
    <mergeCell ref="C25:L25"/>
    <mergeCell ref="C26:L26"/>
    <mergeCell ref="C28:L28"/>
    <mergeCell ref="C30:L30"/>
    <mergeCell ref="C6:L6"/>
    <mergeCell ref="C7:L7"/>
    <mergeCell ref="C19:L19"/>
    <mergeCell ref="C20:L20"/>
    <mergeCell ref="C22:L22"/>
    <mergeCell ref="D42:L42"/>
    <mergeCell ref="D43:L43"/>
    <mergeCell ref="C34:L34"/>
    <mergeCell ref="C36:L36"/>
    <mergeCell ref="C38:L38"/>
    <mergeCell ref="D40:L40"/>
    <mergeCell ref="D41:L41"/>
  </mergeCells>
  <pageMargins left="0.70866141732283472" right="0.70866141732283472" top="0.74803149606299213" bottom="0.74803149606299213" header="0.31496062992125984" footer="0.31496062992125984"/>
  <pageSetup paperSize="9" fitToHeight="0" pageOrder="overThenDown" orientation="landscape"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rowBreaks count="1" manualBreakCount="1">
    <brk id="21" max="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AS15"/>
  <sheetViews>
    <sheetView showGridLines="0" zoomScale="90" zoomScaleNormal="90" zoomScalePageLayoutView="50" workbookViewId="0">
      <selection activeCell="C6" sqref="C6"/>
    </sheetView>
  </sheetViews>
  <sheetFormatPr baseColWidth="10" defaultColWidth="11.44140625" defaultRowHeight="13.8" x14ac:dyDescent="0.3"/>
  <cols>
    <col min="1" max="1" width="3.44140625" style="55" customWidth="1"/>
    <col min="2" max="2" width="26" style="54" bestFit="1" customWidth="1"/>
    <col min="3" max="3" width="88.109375" style="55" customWidth="1"/>
    <col min="4" max="4" width="11.44140625" style="55" hidden="1" customWidth="1"/>
    <col min="5" max="5" width="14.44140625" style="55" customWidth="1"/>
    <col min="6" max="6" width="7.33203125" style="55" customWidth="1"/>
    <col min="7" max="8" width="29.6640625" style="55" customWidth="1"/>
    <col min="9" max="9" width="39.6640625" style="55" customWidth="1"/>
    <col min="10" max="10" width="0.6640625" style="55" customWidth="1"/>
    <col min="11" max="11" width="10.33203125" style="55" customWidth="1"/>
    <col min="12" max="12" width="0.6640625" style="55" customWidth="1"/>
    <col min="13" max="13" width="11.44140625" style="55" customWidth="1"/>
    <col min="14" max="14" width="0.6640625" style="55" customWidth="1"/>
    <col min="15" max="15" width="12" style="55" customWidth="1"/>
    <col min="16" max="16" width="0.6640625" style="55" customWidth="1"/>
    <col min="17" max="17" width="12" style="55" customWidth="1"/>
    <col min="18" max="18" width="0.6640625" style="55" customWidth="1"/>
    <col min="19" max="19" width="12" style="55" customWidth="1"/>
    <col min="20" max="20" width="0.6640625" style="55" customWidth="1"/>
    <col min="21" max="21" width="12" style="55" customWidth="1"/>
    <col min="22" max="22" width="0.6640625" style="55" customWidth="1"/>
    <col min="23" max="23" width="15.6640625" style="55" customWidth="1"/>
    <col min="24" max="24" width="0.6640625" style="55" customWidth="1"/>
    <col min="25" max="25" width="28.6640625" style="55" customWidth="1"/>
    <col min="26" max="26" width="0.6640625" style="55" customWidth="1"/>
    <col min="27" max="27" width="12" style="55" customWidth="1"/>
    <col min="28" max="28" width="0.6640625" style="55" customWidth="1"/>
    <col min="29" max="29" width="12" style="55" customWidth="1"/>
    <col min="30" max="30" width="0.6640625" style="55" customWidth="1"/>
    <col min="31" max="31" width="12" style="55" customWidth="1"/>
    <col min="32" max="32" width="0.6640625" style="55" customWidth="1"/>
    <col min="33" max="33" width="9.6640625" style="55" customWidth="1"/>
    <col min="34" max="34" width="4.44140625" style="55" hidden="1" customWidth="1"/>
    <col min="35" max="37" width="41.44140625" style="55" customWidth="1"/>
    <col min="38" max="38" width="4.44140625" style="55" hidden="1" customWidth="1"/>
    <col min="39" max="39" width="24.33203125" style="55" customWidth="1"/>
    <col min="40" max="40" width="23.44140625" style="55" customWidth="1"/>
    <col min="41" max="41" width="21" style="55" customWidth="1"/>
    <col min="42" max="42" width="5.33203125" style="55" hidden="1" customWidth="1"/>
    <col min="43" max="43" width="9" style="55" customWidth="1"/>
    <col min="44" max="44" width="35.44140625" style="55" customWidth="1"/>
    <col min="45" max="45" width="25.6640625" style="56" customWidth="1"/>
    <col min="46" max="16384" width="11.44140625" style="55"/>
  </cols>
  <sheetData>
    <row r="1" spans="2:45" s="43" customFormat="1" x14ac:dyDescent="0.25">
      <c r="B1" s="42"/>
      <c r="AS1" s="44"/>
    </row>
    <row r="2" spans="2:45" s="43" customFormat="1" ht="14.4" thickBot="1" x14ac:dyDescent="0.3">
      <c r="B2" s="45" t="s">
        <v>32</v>
      </c>
      <c r="C2" s="46"/>
      <c r="AS2" s="44"/>
    </row>
    <row r="3" spans="2:45" s="43" customFormat="1" ht="14.4" thickBot="1" x14ac:dyDescent="0.3">
      <c r="B3" s="47"/>
      <c r="AS3" s="44"/>
    </row>
    <row r="4" spans="2:45" s="43" customFormat="1" ht="14.4" thickBot="1" x14ac:dyDescent="0.3">
      <c r="B4" s="48" t="s">
        <v>33</v>
      </c>
      <c r="C4" s="49" t="s">
        <v>34</v>
      </c>
      <c r="AS4" s="44"/>
    </row>
    <row r="5" spans="2:45" s="43" customFormat="1" ht="29.4" customHeight="1" thickTop="1" thickBot="1" x14ac:dyDescent="0.3">
      <c r="B5" s="50" t="s">
        <v>35</v>
      </c>
      <c r="C5" s="51" t="s">
        <v>36</v>
      </c>
      <c r="AS5" s="44"/>
    </row>
    <row r="6" spans="2:45" s="43" customFormat="1" ht="28.2" thickBot="1" x14ac:dyDescent="0.3">
      <c r="B6" s="50" t="s">
        <v>37</v>
      </c>
      <c r="C6" s="52" t="s">
        <v>38</v>
      </c>
      <c r="AS6" s="44"/>
    </row>
    <row r="7" spans="2:45" s="43" customFormat="1" ht="28.2" thickBot="1" x14ac:dyDescent="0.3">
      <c r="B7" s="50" t="s">
        <v>39</v>
      </c>
      <c r="C7" s="52" t="s">
        <v>40</v>
      </c>
      <c r="AS7" s="44"/>
    </row>
    <row r="8" spans="2:45" s="43" customFormat="1" ht="14.4" thickBot="1" x14ac:dyDescent="0.3">
      <c r="B8" s="48"/>
      <c r="C8" s="49" t="s">
        <v>41</v>
      </c>
      <c r="AS8" s="44"/>
    </row>
    <row r="9" spans="2:45" s="43" customFormat="1" ht="28.8" thickTop="1" thickBot="1" x14ac:dyDescent="0.3">
      <c r="B9" s="50" t="s">
        <v>42</v>
      </c>
      <c r="C9" s="51" t="s">
        <v>43</v>
      </c>
      <c r="AS9" s="44"/>
    </row>
    <row r="10" spans="2:45" s="43" customFormat="1" ht="30" customHeight="1" thickBot="1" x14ac:dyDescent="0.3">
      <c r="B10" s="50" t="s">
        <v>44</v>
      </c>
      <c r="C10" s="53" t="s">
        <v>45</v>
      </c>
      <c r="AS10" s="44"/>
    </row>
    <row r="11" spans="2:45" s="43" customFormat="1" ht="14.4" customHeight="1" thickBot="1" x14ac:dyDescent="0.3">
      <c r="B11" s="48"/>
      <c r="C11" s="49" t="s">
        <v>25</v>
      </c>
      <c r="AS11" s="44"/>
    </row>
    <row r="12" spans="2:45" s="43" customFormat="1" ht="26.55" customHeight="1" thickTop="1" thickBot="1" x14ac:dyDescent="0.3">
      <c r="B12" s="50" t="s">
        <v>26</v>
      </c>
      <c r="C12" s="52" t="s">
        <v>27</v>
      </c>
      <c r="AS12" s="44"/>
    </row>
    <row r="13" spans="2:45" s="43" customFormat="1" ht="14.4" customHeight="1" thickBot="1" x14ac:dyDescent="0.3">
      <c r="B13" s="50" t="s">
        <v>28</v>
      </c>
      <c r="C13" s="52" t="s">
        <v>29</v>
      </c>
      <c r="AS13" s="44"/>
    </row>
    <row r="14" spans="2:45" s="43" customFormat="1" ht="28.2" thickBot="1" x14ac:dyDescent="0.3">
      <c r="B14" s="50" t="s">
        <v>30</v>
      </c>
      <c r="C14" s="52" t="s">
        <v>31</v>
      </c>
      <c r="AS14" s="44"/>
    </row>
    <row r="15" spans="2:45" s="41" customFormat="1" x14ac:dyDescent="0.25"/>
  </sheetData>
  <sheetProtection algorithmName="SHA-512" hashValue="Wp5TQRwF/4BhCmw1qkfwHPZeRJzvbYczFhsjjz6pvkm3bWQ2bgShEC7bd16gx5ZuC6krSSg1bAZ366EdHvZ0xA==" saltValue="UFz99k/MgOwPn388aQFERw==" spinCount="100000" sheet="1" objects="1" scenarios="1"/>
  <pageMargins left="0.15748031496062992"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s1">
    <tabColor theme="7"/>
    <outlinePr summaryBelow="0" summaryRight="0"/>
  </sheetPr>
  <dimension ref="A1:S76"/>
  <sheetViews>
    <sheetView showGridLines="0" topLeftCell="B1" zoomScale="90" zoomScaleNormal="90" zoomScalePageLayoutView="40" workbookViewId="0">
      <selection activeCell="E6" sqref="E6"/>
    </sheetView>
  </sheetViews>
  <sheetFormatPr baseColWidth="10" defaultColWidth="9.33203125" defaultRowHeight="14.4" x14ac:dyDescent="0.3"/>
  <cols>
    <col min="1" max="1" width="21.6640625" style="5" hidden="1" customWidth="1"/>
    <col min="2" max="2" width="21.6640625" style="12" customWidth="1"/>
    <col min="3" max="3" width="20.6640625" style="13" customWidth="1"/>
    <col min="4" max="4" width="22" style="13" customWidth="1"/>
    <col min="5" max="5" width="42.6640625" style="14" customWidth="1"/>
    <col min="6" max="6" width="23.33203125" style="15" customWidth="1"/>
    <col min="7" max="7" width="62.88671875" style="15" customWidth="1"/>
    <col min="8" max="16" width="28.33203125" style="15" hidden="1" customWidth="1"/>
    <col min="17" max="17" width="31" style="15" hidden="1" customWidth="1"/>
    <col min="18" max="18" width="28.33203125" style="15" hidden="1" customWidth="1"/>
    <col min="19" max="19" width="29.33203125" style="16" hidden="1" customWidth="1"/>
    <col min="20" max="16384" width="9.33203125" style="4"/>
  </cols>
  <sheetData>
    <row r="1" spans="1:19" s="2" customFormat="1" ht="17.399999999999999" x14ac:dyDescent="0.3">
      <c r="A1" s="1"/>
      <c r="B1" s="57" t="str">
        <f>IF(iOC_LANG_DE,"Service Katalog","Service Catalog")</f>
        <v>Service Katalog</v>
      </c>
      <c r="C1" s="58"/>
      <c r="D1" s="59" t="s">
        <v>53</v>
      </c>
      <c r="E1" s="58"/>
      <c r="F1" s="58"/>
      <c r="G1" s="58"/>
      <c r="H1" s="17" t="s">
        <v>54</v>
      </c>
      <c r="I1" s="17" t="s">
        <v>55</v>
      </c>
      <c r="J1" s="17"/>
      <c r="K1" s="17" t="s">
        <v>56</v>
      </c>
      <c r="L1" s="17" t="s">
        <v>57</v>
      </c>
      <c r="M1" s="17" t="s">
        <v>58</v>
      </c>
      <c r="N1" s="17"/>
      <c r="O1" s="17" t="s">
        <v>59</v>
      </c>
      <c r="P1" s="17"/>
      <c r="Q1" s="17" t="s">
        <v>60</v>
      </c>
      <c r="R1" s="17"/>
      <c r="S1" s="18" t="s">
        <v>61</v>
      </c>
    </row>
    <row r="2" spans="1:19" x14ac:dyDescent="0.3">
      <c r="A2" s="3"/>
      <c r="B2" s="60" t="str">
        <f>IF(iOC_LANG_DE,"Servicebereich","Service Area")</f>
        <v>Servicebereich</v>
      </c>
      <c r="C2" s="61" t="str">
        <f>IF(iOC_LANG_DE,"Servicegruppe","Service Group")</f>
        <v>Servicegruppe</v>
      </c>
      <c r="D2" s="62" t="str">
        <f>IF(iOC_LANG_DE,"Servicetyp","Service Type")</f>
        <v>Servicetyp</v>
      </c>
      <c r="E2" s="63" t="str">
        <f>IF(iOC_LANG_DE,"Servicevariante","Service Variant")</f>
        <v>Servicevariante</v>
      </c>
      <c r="F2" s="64" t="str">
        <f>IF(iOC_LANG_DE,"Varianten-Kennung","Variant Identifier")</f>
        <v>Varianten-Kennung</v>
      </c>
      <c r="G2" s="64" t="str">
        <f>IF(iOC_LANG_DE,"Kurzbeschreibung","Short Description")</f>
        <v>Kurzbeschreibung</v>
      </c>
      <c r="H2" s="19" t="s">
        <v>62</v>
      </c>
      <c r="I2" s="19" t="str">
        <f>IF(iOC_LANG_DE,"Gesamtabnahmemenge","Total purchase volume")</f>
        <v>Gesamtabnahmemenge</v>
      </c>
      <c r="J2" s="19" t="str">
        <f>IF(iOC_LANG_DE,"Stückpreis","Unit price")</f>
        <v>Stückpreis</v>
      </c>
      <c r="K2" s="19" t="str">
        <f>IF(iOC_LANG_DE,"Preiseinheit","Pricing unit")</f>
        <v>Preiseinheit</v>
      </c>
      <c r="L2" s="19" t="str">
        <f>IF(iOC_LANG_DE,"Beschreibung der Preiseinheit","Pricing unit description")</f>
        <v>Beschreibung der Preiseinheit</v>
      </c>
      <c r="M2" s="19" t="str">
        <f>IF(iOC_LANG_DE,"Abrechnungszeitraum","Accounting period")</f>
        <v>Abrechnungszeitraum</v>
      </c>
      <c r="N2" s="19" t="str">
        <f>IF(iOC_LANG_DE,"Währung","Currency")</f>
        <v>Währung</v>
      </c>
      <c r="O2" s="19" t="str">
        <f>IF(iOC_LANG_DE,"Land","Country")</f>
        <v>Land</v>
      </c>
      <c r="P2" s="19" t="str">
        <f>IF(iOC_LANG_DE,"Jahr","Year")</f>
        <v>Jahr</v>
      </c>
      <c r="Q2" s="19" t="str">
        <f>IF(iOC_LANG_DE,"Mindestabnahmemenge","Minimum purchasing volume")</f>
        <v>Mindestabnahmemenge</v>
      </c>
      <c r="R2" s="19" t="str">
        <f>IF(iOC_LANG_DE,"Erweiterungsgröße","Extension size")</f>
        <v>Erweiterungsgröße</v>
      </c>
      <c r="S2" s="20" t="str">
        <f>IF(iOC_LANG_DE,"Mindestabnahmedauer","Minimum purchasing period")</f>
        <v>Mindestabnahmedauer</v>
      </c>
    </row>
    <row r="3" spans="1:19" x14ac:dyDescent="0.3">
      <c r="A3" s="5" t="s">
        <v>63</v>
      </c>
      <c r="B3" s="65" t="s">
        <v>64</v>
      </c>
      <c r="C3" s="66"/>
      <c r="D3" s="67"/>
      <c r="E3" s="68"/>
      <c r="F3" s="69"/>
      <c r="G3" s="69"/>
      <c r="H3" s="6"/>
      <c r="I3" s="6"/>
      <c r="J3" s="6"/>
      <c r="K3" s="6"/>
      <c r="L3" s="6"/>
      <c r="M3" s="6"/>
      <c r="N3" s="6"/>
      <c r="O3" s="6"/>
      <c r="P3" s="6"/>
      <c r="Q3" s="6"/>
      <c r="R3" s="6"/>
      <c r="S3" s="6"/>
    </row>
    <row r="4" spans="1:19" x14ac:dyDescent="0.3">
      <c r="A4" s="5" t="s">
        <v>63</v>
      </c>
      <c r="B4" s="70"/>
      <c r="C4" s="71" t="s">
        <v>65</v>
      </c>
      <c r="D4" s="72"/>
      <c r="E4" s="73"/>
      <c r="F4" s="74"/>
      <c r="G4" s="74"/>
      <c r="H4" s="8"/>
      <c r="I4" s="8"/>
      <c r="J4" s="8"/>
      <c r="K4" s="8"/>
      <c r="L4" s="8"/>
      <c r="M4" s="8"/>
      <c r="N4" s="8"/>
      <c r="O4" s="8"/>
      <c r="P4" s="8"/>
      <c r="Q4" s="8"/>
      <c r="R4" s="8"/>
      <c r="S4" s="8"/>
    </row>
    <row r="5" spans="1:19" x14ac:dyDescent="0.3">
      <c r="A5" s="5" t="s">
        <v>63</v>
      </c>
      <c r="B5" s="70"/>
      <c r="C5" s="70"/>
      <c r="D5" s="75" t="s">
        <v>66</v>
      </c>
      <c r="E5" s="76"/>
      <c r="F5" s="77" t="s">
        <v>67</v>
      </c>
      <c r="G5" s="77"/>
      <c r="H5" s="9"/>
      <c r="I5" s="9"/>
      <c r="J5" s="9"/>
      <c r="K5" s="9"/>
      <c r="L5" s="9"/>
      <c r="M5" s="9"/>
      <c r="N5" s="9"/>
      <c r="O5" s="9"/>
      <c r="P5" s="9"/>
      <c r="Q5" s="9"/>
      <c r="R5" s="9"/>
      <c r="S5" s="9"/>
    </row>
    <row r="6" spans="1:19" ht="27.6" x14ac:dyDescent="0.3">
      <c r="A6" s="5" t="s">
        <v>63</v>
      </c>
      <c r="B6" s="78"/>
      <c r="C6" s="70"/>
      <c r="D6" s="79"/>
      <c r="E6" s="80" t="s">
        <v>68</v>
      </c>
      <c r="F6" s="81" t="s">
        <v>67</v>
      </c>
      <c r="G6" s="80" t="s">
        <v>69</v>
      </c>
      <c r="H6" s="11" t="s">
        <v>35</v>
      </c>
      <c r="I6" s="11" t="e">
        <v>#N/A</v>
      </c>
      <c r="J6" s="11"/>
      <c r="K6" s="11" t="s">
        <v>70</v>
      </c>
      <c r="L6" s="11" t="s">
        <v>71</v>
      </c>
      <c r="M6" s="11" t="s">
        <v>72</v>
      </c>
      <c r="N6" s="11"/>
      <c r="O6" s="11"/>
      <c r="P6" s="11"/>
      <c r="Q6" s="11" t="s">
        <v>71</v>
      </c>
      <c r="R6" s="11"/>
      <c r="S6" s="11" t="s">
        <v>71</v>
      </c>
    </row>
    <row r="7" spans="1:19" x14ac:dyDescent="0.3">
      <c r="A7" s="5" t="s">
        <v>63</v>
      </c>
      <c r="B7" s="70"/>
      <c r="C7" s="70"/>
      <c r="D7" s="75" t="s">
        <v>25</v>
      </c>
      <c r="E7" s="76"/>
      <c r="F7" s="77" t="s">
        <v>73</v>
      </c>
      <c r="G7" s="77"/>
      <c r="H7" s="9"/>
      <c r="I7" s="9"/>
      <c r="J7" s="9"/>
      <c r="K7" s="9"/>
      <c r="L7" s="9"/>
      <c r="M7" s="9"/>
      <c r="N7" s="9"/>
      <c r="O7" s="9"/>
      <c r="P7" s="9"/>
      <c r="Q7" s="9"/>
      <c r="R7" s="9"/>
      <c r="S7" s="9"/>
    </row>
    <row r="8" spans="1:19" x14ac:dyDescent="0.3">
      <c r="A8" s="5" t="s">
        <v>63</v>
      </c>
      <c r="B8" s="78"/>
      <c r="C8" s="70"/>
      <c r="D8" s="79"/>
      <c r="E8" s="80" t="s">
        <v>74</v>
      </c>
      <c r="F8" s="81" t="s">
        <v>75</v>
      </c>
      <c r="G8" s="80" t="s">
        <v>76</v>
      </c>
      <c r="H8" s="11" t="s">
        <v>35</v>
      </c>
      <c r="I8" s="11" t="e">
        <v>#N/A</v>
      </c>
      <c r="J8" s="11"/>
      <c r="K8" s="11" t="s">
        <v>70</v>
      </c>
      <c r="L8" s="11" t="s">
        <v>71</v>
      </c>
      <c r="M8" s="11" t="s">
        <v>72</v>
      </c>
      <c r="N8" s="11"/>
      <c r="O8" s="11"/>
      <c r="P8" s="11"/>
      <c r="Q8" s="11" t="s">
        <v>71</v>
      </c>
      <c r="R8" s="11"/>
      <c r="S8" s="11" t="s">
        <v>71</v>
      </c>
    </row>
    <row r="9" spans="1:19" x14ac:dyDescent="0.3">
      <c r="A9" s="5" t="s">
        <v>63</v>
      </c>
      <c r="B9" s="78"/>
      <c r="C9" s="70"/>
      <c r="D9" s="79"/>
      <c r="E9" s="80" t="s">
        <v>74</v>
      </c>
      <c r="F9" s="81" t="s">
        <v>77</v>
      </c>
      <c r="G9" s="80" t="s">
        <v>78</v>
      </c>
      <c r="H9" s="11" t="s">
        <v>35</v>
      </c>
      <c r="I9" s="11" t="e">
        <v>#N/A</v>
      </c>
      <c r="J9" s="11"/>
      <c r="K9" s="11" t="s">
        <v>70</v>
      </c>
      <c r="L9" s="11" t="s">
        <v>71</v>
      </c>
      <c r="M9" s="11" t="s">
        <v>72</v>
      </c>
      <c r="N9" s="11"/>
      <c r="O9" s="11"/>
      <c r="P9" s="11"/>
      <c r="Q9" s="11" t="s">
        <v>71</v>
      </c>
      <c r="R9" s="11"/>
      <c r="S9" s="11" t="s">
        <v>71</v>
      </c>
    </row>
    <row r="10" spans="1:19" x14ac:dyDescent="0.3">
      <c r="A10" s="5" t="s">
        <v>63</v>
      </c>
      <c r="B10" s="78"/>
      <c r="C10" s="70"/>
      <c r="D10" s="79"/>
      <c r="E10" s="80" t="s">
        <v>25</v>
      </c>
      <c r="F10" s="81" t="s">
        <v>79</v>
      </c>
      <c r="G10" s="80" t="s">
        <v>78</v>
      </c>
      <c r="H10" s="11" t="s">
        <v>35</v>
      </c>
      <c r="I10" s="11" t="e">
        <v>#N/A</v>
      </c>
      <c r="J10" s="11"/>
      <c r="K10" s="11" t="s">
        <v>70</v>
      </c>
      <c r="L10" s="11" t="s">
        <v>71</v>
      </c>
      <c r="M10" s="11" t="s">
        <v>72</v>
      </c>
      <c r="N10" s="11"/>
      <c r="O10" s="11"/>
      <c r="P10" s="11"/>
      <c r="Q10" s="11" t="s">
        <v>71</v>
      </c>
      <c r="R10" s="11"/>
      <c r="S10" s="11" t="s">
        <v>71</v>
      </c>
    </row>
    <row r="11" spans="1:19" x14ac:dyDescent="0.3">
      <c r="A11" s="5" t="s">
        <v>63</v>
      </c>
      <c r="B11" s="65" t="s">
        <v>80</v>
      </c>
      <c r="C11" s="82"/>
      <c r="D11" s="83"/>
      <c r="E11" s="68"/>
      <c r="F11" s="69"/>
      <c r="G11" s="69"/>
      <c r="H11" s="6"/>
      <c r="I11" s="6"/>
      <c r="J11" s="6"/>
      <c r="K11" s="6"/>
      <c r="L11" s="6"/>
      <c r="M11" s="6"/>
      <c r="N11" s="6"/>
      <c r="O11" s="6"/>
      <c r="P11" s="6"/>
      <c r="Q11" s="6"/>
      <c r="R11" s="6"/>
      <c r="S11" s="6"/>
    </row>
    <row r="12" spans="1:19" x14ac:dyDescent="0.3">
      <c r="A12" s="5" t="s">
        <v>63</v>
      </c>
      <c r="B12" s="70"/>
      <c r="C12" s="71" t="s">
        <v>81</v>
      </c>
      <c r="D12" s="72"/>
      <c r="E12" s="73"/>
      <c r="F12" s="74"/>
      <c r="G12" s="74"/>
      <c r="H12" s="8"/>
      <c r="I12" s="8"/>
      <c r="J12" s="8"/>
      <c r="K12" s="8"/>
      <c r="L12" s="8"/>
      <c r="M12" s="8"/>
      <c r="N12" s="8"/>
      <c r="O12" s="8"/>
      <c r="P12" s="8"/>
      <c r="Q12" s="8"/>
      <c r="R12" s="8"/>
      <c r="S12" s="8"/>
    </row>
    <row r="13" spans="1:19" ht="27.6" x14ac:dyDescent="0.3">
      <c r="A13" s="5" t="s">
        <v>63</v>
      </c>
      <c r="B13" s="70"/>
      <c r="C13" s="70"/>
      <c r="D13" s="75" t="s">
        <v>82</v>
      </c>
      <c r="E13" s="76"/>
      <c r="F13" s="77" t="s">
        <v>83</v>
      </c>
      <c r="G13" s="77"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13" s="9"/>
      <c r="I13" s="9"/>
      <c r="J13" s="9"/>
      <c r="K13" s="9"/>
      <c r="L13" s="9"/>
      <c r="M13" s="9"/>
      <c r="N13" s="9"/>
      <c r="O13" s="9"/>
      <c r="P13" s="9"/>
      <c r="Q13" s="9"/>
      <c r="R13" s="9"/>
      <c r="S13" s="9"/>
    </row>
    <row r="14" spans="1:19" x14ac:dyDescent="0.3">
      <c r="A14" s="5" t="s">
        <v>63</v>
      </c>
      <c r="B14" s="78"/>
      <c r="C14" s="70"/>
      <c r="D14" s="79"/>
      <c r="E14" s="84" t="s">
        <v>84</v>
      </c>
      <c r="F14" s="85" t="s">
        <v>85</v>
      </c>
      <c r="G14" s="85" t="s">
        <v>1526</v>
      </c>
      <c r="H14" s="11" t="e">
        <f>IF(VLOOKUP(H$1,#REF!,MATCH($E14,#REF!,0)-3,FALSE)="","",VLOOKUP(H$1,#REF!,MATCH($E14,#REF!,0)-3,FALSE))</f>
        <v>#REF!</v>
      </c>
      <c r="I14" s="11" t="e">
        <f>IF(VLOOKUP(I$1,#REF!,MATCH($E14,#REF!,0)-3,FALSE)="","",VLOOKUP(I$1,#REF!,MATCH($E14,#REF!,0)-3,FALSE))</f>
        <v>#REF!</v>
      </c>
      <c r="J14" s="11"/>
      <c r="K14" s="11" t="e">
        <f>IF(VLOOKUP(K$1,#REF!,MATCH($E14,#REF!,0)-3,FALSE)="","",VLOOKUP(K$1,#REF!,MATCH($E14,#REF!,0)-3,FALSE))</f>
        <v>#REF!</v>
      </c>
      <c r="L14" s="11" t="str">
        <f>IFERROR(IF(VLOOKUP(L$1,#REF!,MATCH($E14,#REF!,0)-3,FALSE)="","",VLOOKUP(L$1,#REF!,MATCH($E14,#REF!,0)-3,FALSE)),"")</f>
        <v/>
      </c>
      <c r="M14" s="11" t="e">
        <f>IF(VLOOKUP(M$1,#REF!,MATCH($E14,#REF!,0)-3,FALSE)="","",VLOOKUP(M$1,#REF!,MATCH($E14,#REF!,0)-3,FALSE))</f>
        <v>#REF!</v>
      </c>
      <c r="N14" s="11"/>
      <c r="O14" s="11"/>
      <c r="P14" s="11"/>
      <c r="Q14" s="11" t="str">
        <f>IFERROR(IF(VLOOKUP(Q$1,#REF!,MATCH($E14,#REF!,0)-3,FALSE)="","",VLOOKUP(Q$1,#REF!,MATCH($E14,#REF!,0)-3,FALSE)),"")</f>
        <v/>
      </c>
      <c r="R14" s="11"/>
      <c r="S14" s="11" t="str">
        <f>IFERROR(IF(VLOOKUP(S$1,#REF!,MATCH($E14,#REF!,0)-3,FALSE)="","",VLOOKUP(S$1,#REF!,MATCH($E14,#REF!,0)-3,FALSE)),"")</f>
        <v/>
      </c>
    </row>
    <row r="15" spans="1:19" x14ac:dyDescent="0.3">
      <c r="B15" s="78"/>
      <c r="C15" s="70"/>
      <c r="D15" s="79"/>
      <c r="E15" s="84" t="s">
        <v>86</v>
      </c>
      <c r="F15" s="85" t="s">
        <v>87</v>
      </c>
      <c r="G15" s="85" t="s">
        <v>1526</v>
      </c>
      <c r="H15" s="11"/>
      <c r="I15" s="11"/>
      <c r="J15" s="11"/>
      <c r="K15" s="11"/>
      <c r="L15" s="11"/>
      <c r="M15" s="11"/>
      <c r="N15" s="11"/>
      <c r="O15" s="11"/>
      <c r="P15" s="11"/>
      <c r="Q15" s="11"/>
      <c r="R15" s="11"/>
      <c r="S15" s="11"/>
    </row>
    <row r="16" spans="1:19" x14ac:dyDescent="0.3">
      <c r="B16" s="78"/>
      <c r="C16" s="70"/>
      <c r="D16" s="79"/>
      <c r="E16" s="84" t="s">
        <v>88</v>
      </c>
      <c r="F16" s="85" t="s">
        <v>89</v>
      </c>
      <c r="G16" s="85" t="s">
        <v>1526</v>
      </c>
      <c r="H16" s="11"/>
      <c r="I16" s="11"/>
      <c r="J16" s="11"/>
      <c r="K16" s="11"/>
      <c r="L16" s="11"/>
      <c r="M16" s="11"/>
      <c r="N16" s="11"/>
      <c r="O16" s="11"/>
      <c r="P16" s="11"/>
      <c r="Q16" s="11"/>
      <c r="R16" s="11"/>
      <c r="S16" s="11"/>
    </row>
    <row r="17" spans="1:19" x14ac:dyDescent="0.3">
      <c r="B17" s="78"/>
      <c r="C17" s="70"/>
      <c r="D17" s="79"/>
      <c r="E17" s="84" t="s">
        <v>90</v>
      </c>
      <c r="F17" s="85" t="s">
        <v>91</v>
      </c>
      <c r="G17" s="85" t="s">
        <v>1526</v>
      </c>
      <c r="H17" s="11"/>
      <c r="I17" s="11"/>
      <c r="J17" s="11"/>
      <c r="K17" s="11"/>
      <c r="L17" s="11"/>
      <c r="M17" s="11"/>
      <c r="N17" s="11"/>
      <c r="O17" s="11"/>
      <c r="P17" s="11"/>
      <c r="Q17" s="11"/>
      <c r="R17" s="11"/>
      <c r="S17" s="11"/>
    </row>
    <row r="18" spans="1:19" x14ac:dyDescent="0.3">
      <c r="B18" s="78"/>
      <c r="C18" s="70"/>
      <c r="D18" s="79"/>
      <c r="E18" s="84" t="s">
        <v>92</v>
      </c>
      <c r="F18" s="85" t="s">
        <v>93</v>
      </c>
      <c r="G18" s="85" t="s">
        <v>1526</v>
      </c>
      <c r="H18" s="11"/>
      <c r="I18" s="11"/>
      <c r="J18" s="11"/>
      <c r="K18" s="11"/>
      <c r="L18" s="11"/>
      <c r="M18" s="11"/>
      <c r="N18" s="11"/>
      <c r="O18" s="11"/>
      <c r="P18" s="11"/>
      <c r="Q18" s="11"/>
      <c r="R18" s="11"/>
      <c r="S18" s="11"/>
    </row>
    <row r="19" spans="1:19" x14ac:dyDescent="0.3">
      <c r="B19" s="78"/>
      <c r="C19" s="70"/>
      <c r="D19" s="79"/>
      <c r="E19" s="84" t="s">
        <v>94</v>
      </c>
      <c r="F19" s="85" t="s">
        <v>95</v>
      </c>
      <c r="G19" s="85" t="s">
        <v>1526</v>
      </c>
      <c r="H19" s="11"/>
      <c r="I19" s="11"/>
      <c r="J19" s="11"/>
      <c r="K19" s="11"/>
      <c r="L19" s="11"/>
      <c r="M19" s="11"/>
      <c r="N19" s="11"/>
      <c r="O19" s="11"/>
      <c r="P19" s="11"/>
      <c r="Q19" s="11"/>
      <c r="R19" s="11"/>
      <c r="S19" s="11"/>
    </row>
    <row r="20" spans="1:19" x14ac:dyDescent="0.3">
      <c r="B20" s="78"/>
      <c r="C20" s="70"/>
      <c r="D20" s="79"/>
      <c r="E20" s="84" t="s">
        <v>96</v>
      </c>
      <c r="F20" s="85" t="s">
        <v>97</v>
      </c>
      <c r="G20" s="85" t="s">
        <v>1526</v>
      </c>
      <c r="H20" s="11"/>
      <c r="I20" s="11"/>
      <c r="J20" s="11"/>
      <c r="K20" s="11"/>
      <c r="L20" s="11"/>
      <c r="M20" s="11"/>
      <c r="N20" s="11"/>
      <c r="O20" s="11"/>
      <c r="P20" s="11"/>
      <c r="Q20" s="11"/>
      <c r="R20" s="11"/>
      <c r="S20" s="11"/>
    </row>
    <row r="21" spans="1:19" x14ac:dyDescent="0.3">
      <c r="B21" s="78"/>
      <c r="C21" s="70"/>
      <c r="D21" s="79"/>
      <c r="E21" s="84" t="s">
        <v>98</v>
      </c>
      <c r="F21" s="85" t="s">
        <v>99</v>
      </c>
      <c r="G21" s="85" t="s">
        <v>1526</v>
      </c>
      <c r="H21" s="11"/>
      <c r="I21" s="11"/>
      <c r="J21" s="11"/>
      <c r="K21" s="11"/>
      <c r="L21" s="11"/>
      <c r="M21" s="11"/>
      <c r="N21" s="11"/>
      <c r="O21" s="11"/>
      <c r="P21" s="11"/>
      <c r="Q21" s="11"/>
      <c r="R21" s="11"/>
      <c r="S21" s="11"/>
    </row>
    <row r="22" spans="1:19" ht="27.6" x14ac:dyDescent="0.3">
      <c r="A22" s="5" t="s">
        <v>63</v>
      </c>
      <c r="B22" s="70"/>
      <c r="C22" s="70"/>
      <c r="D22" s="75" t="s">
        <v>100</v>
      </c>
      <c r="E22" s="76"/>
      <c r="F22" s="77" t="s">
        <v>101</v>
      </c>
      <c r="G22" s="77"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22" s="9"/>
      <c r="I22" s="9"/>
      <c r="J22" s="9"/>
      <c r="K22" s="9"/>
      <c r="L22" s="9"/>
      <c r="M22" s="9"/>
      <c r="N22" s="9"/>
      <c r="O22" s="9"/>
      <c r="P22" s="9"/>
      <c r="Q22" s="9"/>
      <c r="R22" s="9"/>
      <c r="S22" s="9"/>
    </row>
    <row r="23" spans="1:19" x14ac:dyDescent="0.3">
      <c r="A23" s="5" t="s">
        <v>63</v>
      </c>
      <c r="B23" s="78"/>
      <c r="C23" s="70"/>
      <c r="D23" s="79"/>
      <c r="E23" s="84" t="s">
        <v>102</v>
      </c>
      <c r="F23" s="85" t="s">
        <v>103</v>
      </c>
      <c r="G23" s="85" t="s">
        <v>1526</v>
      </c>
      <c r="H23" s="11" t="e">
        <f>IF(VLOOKUP(H$1,#REF!,MATCH($E23,#REF!,0)-3,FALSE)="","",VLOOKUP(H$1,#REF!,MATCH($E23,#REF!,0)-3,FALSE))</f>
        <v>#REF!</v>
      </c>
      <c r="I23" s="11" t="e">
        <f>IF(VLOOKUP(I$1,#REF!,MATCH($E23,#REF!,0)-3,FALSE)="","",VLOOKUP(I$1,#REF!,MATCH($E23,#REF!,0)-3,FALSE))</f>
        <v>#REF!</v>
      </c>
      <c r="J23" s="11"/>
      <c r="K23" s="11" t="e">
        <f>IF(VLOOKUP(K$1,#REF!,MATCH($E23,#REF!,0)-3,FALSE)="","",VLOOKUP(K$1,#REF!,MATCH($E23,#REF!,0)-3,FALSE))</f>
        <v>#REF!</v>
      </c>
      <c r="L23" s="11" t="str">
        <f>IFERROR(IF(VLOOKUP(L$1,#REF!,MATCH($E23,#REF!,0)-3,FALSE)="","",VLOOKUP(L$1,#REF!,MATCH($E23,#REF!,0)-3,FALSE)),"")</f>
        <v/>
      </c>
      <c r="M23" s="11" t="e">
        <f>IF(VLOOKUP(M$1,#REF!,MATCH($E23,#REF!,0)-3,FALSE)="","",VLOOKUP(M$1,#REF!,MATCH($E23,#REF!,0)-3,FALSE))</f>
        <v>#REF!</v>
      </c>
      <c r="N23" s="11"/>
      <c r="O23" s="11"/>
      <c r="P23" s="11"/>
      <c r="Q23" s="11" t="str">
        <f>IFERROR(IF(VLOOKUP(Q$1,#REF!,MATCH($E23,#REF!,0)-3,FALSE)="","",VLOOKUP(Q$1,#REF!,MATCH($E23,#REF!,0)-3,FALSE)),"")</f>
        <v/>
      </c>
      <c r="R23" s="11"/>
      <c r="S23" s="11" t="str">
        <f>IFERROR(IF(VLOOKUP(S$1,#REF!,MATCH($E23,#REF!,0)-3,FALSE)="","",VLOOKUP(S$1,#REF!,MATCH($E23,#REF!,0)-3,FALSE)),"")</f>
        <v/>
      </c>
    </row>
    <row r="24" spans="1:19" x14ac:dyDescent="0.3">
      <c r="B24" s="78"/>
      <c r="C24" s="70"/>
      <c r="D24" s="79"/>
      <c r="E24" s="84" t="s">
        <v>104</v>
      </c>
      <c r="F24" s="85" t="s">
        <v>105</v>
      </c>
      <c r="G24" s="85" t="s">
        <v>1526</v>
      </c>
      <c r="H24" s="11"/>
      <c r="I24" s="11"/>
      <c r="J24" s="11"/>
      <c r="K24" s="11"/>
      <c r="L24" s="11"/>
      <c r="M24" s="11"/>
      <c r="N24" s="11"/>
      <c r="O24" s="11"/>
      <c r="P24" s="11"/>
      <c r="Q24" s="11"/>
      <c r="R24" s="11"/>
      <c r="S24" s="11"/>
    </row>
    <row r="25" spans="1:19" x14ac:dyDescent="0.3">
      <c r="B25" s="78"/>
      <c r="C25" s="70"/>
      <c r="D25" s="79"/>
      <c r="E25" s="84" t="s">
        <v>106</v>
      </c>
      <c r="F25" s="85" t="s">
        <v>107</v>
      </c>
      <c r="G25" s="85" t="s">
        <v>1526</v>
      </c>
      <c r="H25" s="11"/>
      <c r="I25" s="11"/>
      <c r="J25" s="11"/>
      <c r="K25" s="11"/>
      <c r="L25" s="11"/>
      <c r="M25" s="11"/>
      <c r="N25" s="11"/>
      <c r="O25" s="11"/>
      <c r="P25" s="11"/>
      <c r="Q25" s="11"/>
      <c r="R25" s="11"/>
      <c r="S25" s="11"/>
    </row>
    <row r="26" spans="1:19" x14ac:dyDescent="0.3">
      <c r="B26" s="78"/>
      <c r="C26" s="70"/>
      <c r="D26" s="79"/>
      <c r="E26" s="84" t="s">
        <v>108</v>
      </c>
      <c r="F26" s="85" t="s">
        <v>109</v>
      </c>
      <c r="G26" s="85" t="s">
        <v>1526</v>
      </c>
      <c r="H26" s="11"/>
      <c r="I26" s="11"/>
      <c r="J26" s="11"/>
      <c r="K26" s="11"/>
      <c r="L26" s="11"/>
      <c r="M26" s="11"/>
      <c r="N26" s="11"/>
      <c r="O26" s="11"/>
      <c r="P26" s="11"/>
      <c r="Q26" s="11"/>
      <c r="R26" s="11"/>
      <c r="S26" s="11"/>
    </row>
    <row r="27" spans="1:19" x14ac:dyDescent="0.3">
      <c r="B27" s="78"/>
      <c r="C27" s="70"/>
      <c r="D27" s="79"/>
      <c r="E27" s="84" t="s">
        <v>110</v>
      </c>
      <c r="F27" s="85" t="s">
        <v>111</v>
      </c>
      <c r="G27" s="85" t="s">
        <v>1526</v>
      </c>
      <c r="H27" s="11"/>
      <c r="I27" s="11"/>
      <c r="J27" s="11"/>
      <c r="K27" s="11"/>
      <c r="L27" s="11"/>
      <c r="M27" s="11"/>
      <c r="N27" s="11"/>
      <c r="O27" s="11"/>
      <c r="P27" s="11"/>
      <c r="Q27" s="11"/>
      <c r="R27" s="11"/>
      <c r="S27" s="11"/>
    </row>
    <row r="28" spans="1:19" x14ac:dyDescent="0.3">
      <c r="B28" s="78"/>
      <c r="C28" s="70"/>
      <c r="D28" s="79"/>
      <c r="E28" s="84" t="s">
        <v>112</v>
      </c>
      <c r="F28" s="85" t="s">
        <v>113</v>
      </c>
      <c r="G28" s="85" t="s">
        <v>1526</v>
      </c>
      <c r="H28" s="11"/>
      <c r="I28" s="11"/>
      <c r="J28" s="11"/>
      <c r="K28" s="11"/>
      <c r="L28" s="11"/>
      <c r="M28" s="11"/>
      <c r="N28" s="11"/>
      <c r="O28" s="11"/>
      <c r="P28" s="11"/>
      <c r="Q28" s="11"/>
      <c r="R28" s="11"/>
      <c r="S28" s="11"/>
    </row>
    <row r="29" spans="1:19" x14ac:dyDescent="0.3">
      <c r="B29" s="78"/>
      <c r="C29" s="70"/>
      <c r="D29" s="79"/>
      <c r="E29" s="84" t="s">
        <v>114</v>
      </c>
      <c r="F29" s="85" t="s">
        <v>115</v>
      </c>
      <c r="G29" s="85" t="s">
        <v>1526</v>
      </c>
      <c r="H29" s="11"/>
      <c r="I29" s="11"/>
      <c r="J29" s="11"/>
      <c r="K29" s="11"/>
      <c r="L29" s="11"/>
      <c r="M29" s="11"/>
      <c r="N29" s="11"/>
      <c r="O29" s="11"/>
      <c r="P29" s="11"/>
      <c r="Q29" s="11"/>
      <c r="R29" s="11"/>
      <c r="S29" s="11"/>
    </row>
    <row r="30" spans="1:19" x14ac:dyDescent="0.3">
      <c r="B30" s="78"/>
      <c r="C30" s="70"/>
      <c r="D30" s="79"/>
      <c r="E30" s="84" t="s">
        <v>116</v>
      </c>
      <c r="F30" s="85" t="s">
        <v>117</v>
      </c>
      <c r="G30" s="85" t="s">
        <v>1526</v>
      </c>
      <c r="H30" s="11"/>
      <c r="I30" s="11"/>
      <c r="J30" s="11"/>
      <c r="K30" s="11"/>
      <c r="L30" s="11"/>
      <c r="M30" s="11"/>
      <c r="N30" s="11"/>
      <c r="O30" s="11"/>
      <c r="P30" s="11"/>
      <c r="Q30" s="11"/>
      <c r="R30" s="11"/>
      <c r="S30" s="11"/>
    </row>
    <row r="31" spans="1:19" x14ac:dyDescent="0.3">
      <c r="B31" s="78"/>
      <c r="C31" s="70"/>
      <c r="D31" s="79"/>
      <c r="E31" s="84" t="s">
        <v>118</v>
      </c>
      <c r="F31" s="85" t="s">
        <v>119</v>
      </c>
      <c r="G31" s="85" t="s">
        <v>1526</v>
      </c>
      <c r="H31" s="11"/>
      <c r="I31" s="11"/>
      <c r="J31" s="11"/>
      <c r="K31" s="11"/>
      <c r="L31" s="11"/>
      <c r="M31" s="11"/>
      <c r="N31" s="11"/>
      <c r="O31" s="11"/>
      <c r="P31" s="11"/>
      <c r="Q31" s="11"/>
      <c r="R31" s="11"/>
      <c r="S31" s="11"/>
    </row>
    <row r="32" spans="1:19" x14ac:dyDescent="0.3">
      <c r="B32" s="78"/>
      <c r="C32" s="70"/>
      <c r="D32" s="79"/>
      <c r="E32" s="84" t="s">
        <v>120</v>
      </c>
      <c r="F32" s="85" t="s">
        <v>121</v>
      </c>
      <c r="G32" s="85" t="s">
        <v>1526</v>
      </c>
      <c r="H32" s="11"/>
      <c r="I32" s="11"/>
      <c r="J32" s="11"/>
      <c r="K32" s="11"/>
      <c r="L32" s="11"/>
      <c r="M32" s="11"/>
      <c r="N32" s="11"/>
      <c r="O32" s="11"/>
      <c r="P32" s="11"/>
      <c r="Q32" s="11"/>
      <c r="R32" s="11"/>
      <c r="S32" s="11"/>
    </row>
    <row r="33" spans="1:19" x14ac:dyDescent="0.3">
      <c r="B33" s="78"/>
      <c r="C33" s="70"/>
      <c r="D33" s="79"/>
      <c r="E33" s="84" t="s">
        <v>122</v>
      </c>
      <c r="F33" s="85" t="s">
        <v>123</v>
      </c>
      <c r="G33" s="85" t="s">
        <v>1526</v>
      </c>
      <c r="H33" s="11"/>
      <c r="I33" s="11"/>
      <c r="J33" s="11"/>
      <c r="K33" s="11"/>
      <c r="L33" s="11"/>
      <c r="M33" s="11"/>
      <c r="N33" s="11"/>
      <c r="O33" s="11"/>
      <c r="P33" s="11"/>
      <c r="Q33" s="11"/>
      <c r="R33" s="11"/>
      <c r="S33" s="11"/>
    </row>
    <row r="34" spans="1:19" x14ac:dyDescent="0.3">
      <c r="B34" s="78"/>
      <c r="C34" s="70"/>
      <c r="D34" s="79"/>
      <c r="E34" s="84" t="s">
        <v>124</v>
      </c>
      <c r="F34" s="85" t="s">
        <v>125</v>
      </c>
      <c r="G34" s="85" t="s">
        <v>1526</v>
      </c>
      <c r="H34" s="11"/>
      <c r="I34" s="11"/>
      <c r="J34" s="11"/>
      <c r="K34" s="11"/>
      <c r="L34" s="11"/>
      <c r="M34" s="11"/>
      <c r="N34" s="11"/>
      <c r="O34" s="11"/>
      <c r="P34" s="11"/>
      <c r="Q34" s="11"/>
      <c r="R34" s="11"/>
      <c r="S34" s="11"/>
    </row>
    <row r="35" spans="1:19" x14ac:dyDescent="0.3">
      <c r="A35" s="5" t="s">
        <v>63</v>
      </c>
      <c r="B35" s="70"/>
      <c r="C35" s="70"/>
      <c r="D35" s="75" t="s">
        <v>126</v>
      </c>
      <c r="E35" s="76"/>
      <c r="F35" s="77" t="s">
        <v>127</v>
      </c>
      <c r="G35" s="77" t="s">
        <v>128</v>
      </c>
      <c r="H35" s="9"/>
      <c r="I35" s="9"/>
      <c r="J35" s="9"/>
      <c r="K35" s="9"/>
      <c r="L35" s="9"/>
      <c r="M35" s="9"/>
      <c r="N35" s="9"/>
      <c r="O35" s="9"/>
      <c r="P35" s="9"/>
      <c r="Q35" s="9"/>
      <c r="R35" s="9"/>
      <c r="S35" s="9"/>
    </row>
    <row r="36" spans="1:19" x14ac:dyDescent="0.3">
      <c r="A36" s="5" t="s">
        <v>63</v>
      </c>
      <c r="B36" s="78"/>
      <c r="C36" s="70"/>
      <c r="D36" s="79"/>
      <c r="E36" s="80" t="s">
        <v>129</v>
      </c>
      <c r="F36" s="81" t="s">
        <v>127</v>
      </c>
      <c r="G36" s="85" t="s">
        <v>1527</v>
      </c>
      <c r="H36" s="11" t="e">
        <f>IF(VLOOKUP(H$1,#REF!,MATCH($E36,#REF!,0)-3,FALSE)="","",VLOOKUP(H$1,#REF!,MATCH($E36,#REF!,0)-3,FALSE))</f>
        <v>#REF!</v>
      </c>
      <c r="I36" s="11" t="e">
        <f>IF(VLOOKUP(I$1,#REF!,MATCH($E36,#REF!,0)-3,FALSE)="","",VLOOKUP(I$1,#REF!,MATCH($E36,#REF!,0)-3,FALSE))</f>
        <v>#REF!</v>
      </c>
      <c r="J36" s="11"/>
      <c r="K36" s="11" t="e">
        <f>IF(VLOOKUP(K$1,#REF!,MATCH($E36,#REF!,0)-3,FALSE)="","",VLOOKUP(K$1,#REF!,MATCH($E36,#REF!,0)-3,FALSE))</f>
        <v>#REF!</v>
      </c>
      <c r="L36" s="11" t="str">
        <f>IFERROR(IF(VLOOKUP(L$1,#REF!,MATCH($E36,#REF!,0)-3,FALSE)="","",VLOOKUP(L$1,#REF!,MATCH($E36,#REF!,0)-3,FALSE)),"")</f>
        <v/>
      </c>
      <c r="M36" s="11" t="e">
        <f>IF(VLOOKUP(M$1,#REF!,MATCH($E36,#REF!,0)-3,FALSE)="","",VLOOKUP(M$1,#REF!,MATCH($E36,#REF!,0)-3,FALSE))</f>
        <v>#REF!</v>
      </c>
      <c r="N36" s="11"/>
      <c r="O36" s="11"/>
      <c r="P36" s="11"/>
      <c r="Q36" s="11" t="str">
        <f>IFERROR(IF(VLOOKUP(Q$1,#REF!,MATCH($E36,#REF!,0)-3,FALSE)="","",VLOOKUP(Q$1,#REF!,MATCH($E36,#REF!,0)-3,FALSE)),"")</f>
        <v/>
      </c>
      <c r="R36" s="11"/>
      <c r="S36" s="11" t="str">
        <f>IFERROR(IF(VLOOKUP(S$1,#REF!,MATCH($E36,#REF!,0)-3,FALSE)="","",VLOOKUP(S$1,#REF!,MATCH($E36,#REF!,0)-3,FALSE)),"")</f>
        <v/>
      </c>
    </row>
    <row r="37" spans="1:19" ht="27.6" x14ac:dyDescent="0.3">
      <c r="A37" s="5" t="s">
        <v>63</v>
      </c>
      <c r="B37" s="70"/>
      <c r="C37" s="70"/>
      <c r="D37" s="75" t="s">
        <v>130</v>
      </c>
      <c r="E37" s="76"/>
      <c r="F37" s="77" t="s">
        <v>131</v>
      </c>
      <c r="G37" s="77"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37" s="9"/>
      <c r="I37" s="9"/>
      <c r="J37" s="9"/>
      <c r="K37" s="9"/>
      <c r="L37" s="9"/>
      <c r="M37" s="9"/>
      <c r="N37" s="9"/>
      <c r="O37" s="9"/>
      <c r="P37" s="9"/>
      <c r="Q37" s="9"/>
      <c r="R37" s="9"/>
      <c r="S37" s="9"/>
    </row>
    <row r="38" spans="1:19" x14ac:dyDescent="0.3">
      <c r="A38" s="5" t="s">
        <v>63</v>
      </c>
      <c r="B38" s="78"/>
      <c r="C38" s="70"/>
      <c r="D38" s="79"/>
      <c r="E38" s="80" t="s">
        <v>132</v>
      </c>
      <c r="F38" s="81" t="s">
        <v>133</v>
      </c>
      <c r="G38" s="81" t="s">
        <v>134</v>
      </c>
      <c r="H38" s="11" t="e">
        <f>IF(VLOOKUP(H$1,#REF!,MATCH($E38,#REF!,0)-3,FALSE)="","",VLOOKUP(H$1,#REF!,MATCH($E38,#REF!,0)-3,FALSE))</f>
        <v>#REF!</v>
      </c>
      <c r="I38" s="11" t="e">
        <f>IF(VLOOKUP(I$1,#REF!,MATCH($E38,#REF!,0)-3,FALSE)="","",VLOOKUP(I$1,#REF!,MATCH($E38,#REF!,0)-3,FALSE))</f>
        <v>#REF!</v>
      </c>
      <c r="J38" s="11"/>
      <c r="K38" s="11" t="e">
        <f>IF(VLOOKUP(K$1,#REF!,MATCH($E38,#REF!,0)-3,FALSE)="","",VLOOKUP(K$1,#REF!,MATCH($E38,#REF!,0)-3,FALSE))</f>
        <v>#REF!</v>
      </c>
      <c r="L38" s="11" t="str">
        <f>IFERROR(IF(VLOOKUP(L$1,#REF!,MATCH($E38,#REF!,0)-3,FALSE)="","",VLOOKUP(L$1,#REF!,MATCH($E38,#REF!,0)-3,FALSE)),"")</f>
        <v/>
      </c>
      <c r="M38" s="11" t="e">
        <f>IF(VLOOKUP(M$1,#REF!,MATCH($E38,#REF!,0)-3,FALSE)="","",VLOOKUP(M$1,#REF!,MATCH($E38,#REF!,0)-3,FALSE))</f>
        <v>#REF!</v>
      </c>
      <c r="N38" s="11"/>
      <c r="O38" s="11"/>
      <c r="P38" s="11"/>
      <c r="Q38" s="11" t="str">
        <f>IFERROR(IF(VLOOKUP(Q$1,#REF!,MATCH($E38,#REF!,0)-3,FALSE)="","",VLOOKUP(Q$1,#REF!,MATCH($E38,#REF!,0)-3,FALSE)),"")</f>
        <v/>
      </c>
      <c r="R38" s="11"/>
      <c r="S38" s="11" t="str">
        <f>IFERROR(IF(VLOOKUP(S$1,#REF!,MATCH($E38,#REF!,0)-3,FALSE)="","",VLOOKUP(S$1,#REF!,MATCH($E38,#REF!,0)-3,FALSE)),"")</f>
        <v/>
      </c>
    </row>
    <row r="39" spans="1:19" x14ac:dyDescent="0.3">
      <c r="A39" s="5" t="s">
        <v>63</v>
      </c>
      <c r="B39" s="78"/>
      <c r="C39" s="70"/>
      <c r="D39" s="79"/>
      <c r="E39" s="80" t="s">
        <v>135</v>
      </c>
      <c r="F39" s="81" t="s">
        <v>136</v>
      </c>
      <c r="G39" s="81" t="s">
        <v>134</v>
      </c>
      <c r="H39" s="11" t="e">
        <f>IF(VLOOKUP(H$1,#REF!,MATCH($E39,#REF!,0)-3,FALSE)="","",VLOOKUP(H$1,#REF!,MATCH($E39,#REF!,0)-3,FALSE))</f>
        <v>#REF!</v>
      </c>
      <c r="I39" s="11" t="e">
        <f>IF(VLOOKUP(I$1,#REF!,MATCH($E39,#REF!,0)-3,FALSE)="","",VLOOKUP(I$1,#REF!,MATCH($E39,#REF!,0)-3,FALSE))</f>
        <v>#REF!</v>
      </c>
      <c r="J39" s="11"/>
      <c r="K39" s="11" t="e">
        <f>IF(VLOOKUP(K$1,#REF!,MATCH($E39,#REF!,0)-3,FALSE)="","",VLOOKUP(K$1,#REF!,MATCH($E39,#REF!,0)-3,FALSE))</f>
        <v>#REF!</v>
      </c>
      <c r="L39" s="11" t="str">
        <f>IFERROR(IF(VLOOKUP(L$1,#REF!,MATCH($E39,#REF!,0)-3,FALSE)="","",VLOOKUP(L$1,#REF!,MATCH($E39,#REF!,0)-3,FALSE)),"")</f>
        <v/>
      </c>
      <c r="M39" s="11" t="e">
        <f>IF(VLOOKUP(M$1,#REF!,MATCH($E39,#REF!,0)-3,FALSE)="","",VLOOKUP(M$1,#REF!,MATCH($E39,#REF!,0)-3,FALSE))</f>
        <v>#REF!</v>
      </c>
      <c r="N39" s="11"/>
      <c r="O39" s="11"/>
      <c r="P39" s="11"/>
      <c r="Q39" s="11" t="str">
        <f>IFERROR(IF(VLOOKUP(Q$1,#REF!,MATCH($E39,#REF!,0)-3,FALSE)="","",VLOOKUP(Q$1,#REF!,MATCH($E39,#REF!,0)-3,FALSE)),"")</f>
        <v/>
      </c>
      <c r="R39" s="11"/>
      <c r="S39" s="11" t="str">
        <f>IFERROR(IF(VLOOKUP(S$1,#REF!,MATCH($E39,#REF!,0)-3,FALSE)="","",VLOOKUP(S$1,#REF!,MATCH($E39,#REF!,0)-3,FALSE)),"")</f>
        <v/>
      </c>
    </row>
    <row r="40" spans="1:19" x14ac:dyDescent="0.3">
      <c r="B40" s="78"/>
      <c r="C40" s="70"/>
      <c r="D40" s="79"/>
      <c r="E40" s="80" t="s">
        <v>137</v>
      </c>
      <c r="F40" s="81" t="s">
        <v>138</v>
      </c>
      <c r="G40" s="81" t="s">
        <v>134</v>
      </c>
      <c r="H40" s="11"/>
      <c r="I40" s="11"/>
      <c r="J40" s="11"/>
      <c r="K40" s="11"/>
      <c r="L40" s="11"/>
      <c r="M40" s="11"/>
      <c r="N40" s="11"/>
      <c r="O40" s="11"/>
      <c r="P40" s="11"/>
      <c r="Q40" s="11"/>
      <c r="R40" s="11"/>
      <c r="S40" s="11"/>
    </row>
    <row r="41" spans="1:19" x14ac:dyDescent="0.3">
      <c r="A41" s="5" t="s">
        <v>63</v>
      </c>
      <c r="B41" s="78"/>
      <c r="C41" s="70"/>
      <c r="D41" s="79"/>
      <c r="E41" s="80" t="s">
        <v>132</v>
      </c>
      <c r="F41" s="81" t="s">
        <v>139</v>
      </c>
      <c r="G41" s="81" t="s">
        <v>134</v>
      </c>
      <c r="H41" s="11" t="e">
        <f>IF(VLOOKUP(H$1,#REF!,MATCH($E41,#REF!,0)-3,FALSE)="","",VLOOKUP(H$1,#REF!,MATCH($E41,#REF!,0)-3,FALSE))</f>
        <v>#REF!</v>
      </c>
      <c r="I41" s="11" t="e">
        <f>IF(VLOOKUP(I$1,#REF!,MATCH($E41,#REF!,0)-3,FALSE)="","",VLOOKUP(I$1,#REF!,MATCH($E41,#REF!,0)-3,FALSE))</f>
        <v>#REF!</v>
      </c>
      <c r="J41" s="11"/>
      <c r="K41" s="11" t="e">
        <f>IF(VLOOKUP(K$1,#REF!,MATCH($E41,#REF!,0)-3,FALSE)="","",VLOOKUP(K$1,#REF!,MATCH($E41,#REF!,0)-3,FALSE))</f>
        <v>#REF!</v>
      </c>
      <c r="L41" s="11" t="str">
        <f>IFERROR(IF(VLOOKUP(L$1,#REF!,MATCH($E41,#REF!,0)-3,FALSE)="","",VLOOKUP(L$1,#REF!,MATCH($E41,#REF!,0)-3,FALSE)),"")</f>
        <v/>
      </c>
      <c r="M41" s="11" t="e">
        <f>IF(VLOOKUP(M$1,#REF!,MATCH($E41,#REF!,0)-3,FALSE)="","",VLOOKUP(M$1,#REF!,MATCH($E41,#REF!,0)-3,FALSE))</f>
        <v>#REF!</v>
      </c>
      <c r="N41" s="11"/>
      <c r="O41" s="11"/>
      <c r="P41" s="11"/>
      <c r="Q41" s="11" t="str">
        <f>IFERROR(IF(VLOOKUP(Q$1,#REF!,MATCH($E41,#REF!,0)-3,FALSE)="","",VLOOKUP(Q$1,#REF!,MATCH($E41,#REF!,0)-3,FALSE)),"")</f>
        <v/>
      </c>
      <c r="R41" s="11"/>
      <c r="S41" s="11" t="str">
        <f>IFERROR(IF(VLOOKUP(S$1,#REF!,MATCH($E41,#REF!,0)-3,FALSE)="","",VLOOKUP(S$1,#REF!,MATCH($E41,#REF!,0)-3,FALSE)),"")</f>
        <v/>
      </c>
    </row>
    <row r="42" spans="1:19" x14ac:dyDescent="0.3">
      <c r="A42" s="5" t="s">
        <v>63</v>
      </c>
      <c r="B42" s="78"/>
      <c r="C42" s="70"/>
      <c r="D42" s="79"/>
      <c r="E42" s="80" t="s">
        <v>135</v>
      </c>
      <c r="F42" s="81" t="s">
        <v>140</v>
      </c>
      <c r="G42" s="81" t="s">
        <v>134</v>
      </c>
      <c r="H42" s="11" t="e">
        <f>IF(VLOOKUP(H$1,#REF!,MATCH($E42,#REF!,0)-3,FALSE)="","",VLOOKUP(H$1,#REF!,MATCH($E42,#REF!,0)-3,FALSE))</f>
        <v>#REF!</v>
      </c>
      <c r="I42" s="11" t="e">
        <f>IF(VLOOKUP(I$1,#REF!,MATCH($E42,#REF!,0)-3,FALSE)="","",VLOOKUP(I$1,#REF!,MATCH($E42,#REF!,0)-3,FALSE))</f>
        <v>#REF!</v>
      </c>
      <c r="J42" s="11"/>
      <c r="K42" s="11" t="e">
        <f>IF(VLOOKUP(K$1,#REF!,MATCH($E42,#REF!,0)-3,FALSE)="","",VLOOKUP(K$1,#REF!,MATCH($E42,#REF!,0)-3,FALSE))</f>
        <v>#REF!</v>
      </c>
      <c r="L42" s="11" t="str">
        <f>IFERROR(IF(VLOOKUP(L$1,#REF!,MATCH($E42,#REF!,0)-3,FALSE)="","",VLOOKUP(L$1,#REF!,MATCH($E42,#REF!,0)-3,FALSE)),"")</f>
        <v/>
      </c>
      <c r="M42" s="11" t="e">
        <f>IF(VLOOKUP(M$1,#REF!,MATCH($E42,#REF!,0)-3,FALSE)="","",VLOOKUP(M$1,#REF!,MATCH($E42,#REF!,0)-3,FALSE))</f>
        <v>#REF!</v>
      </c>
      <c r="N42" s="11"/>
      <c r="O42" s="11"/>
      <c r="P42" s="11"/>
      <c r="Q42" s="11" t="str">
        <f>IFERROR(IF(VLOOKUP(Q$1,#REF!,MATCH($E42,#REF!,0)-3,FALSE)="","",VLOOKUP(Q$1,#REF!,MATCH($E42,#REF!,0)-3,FALSE)),"")</f>
        <v/>
      </c>
      <c r="R42" s="11"/>
      <c r="S42" s="11" t="str">
        <f>IFERROR(IF(VLOOKUP(S$1,#REF!,MATCH($E42,#REF!,0)-3,FALSE)="","",VLOOKUP(S$1,#REF!,MATCH($E42,#REF!,0)-3,FALSE)),"")</f>
        <v/>
      </c>
    </row>
    <row r="43" spans="1:19" x14ac:dyDescent="0.3">
      <c r="B43" s="78"/>
      <c r="C43" s="70"/>
      <c r="D43" s="79"/>
      <c r="E43" s="80" t="s">
        <v>137</v>
      </c>
      <c r="F43" s="81" t="s">
        <v>141</v>
      </c>
      <c r="G43" s="81" t="s">
        <v>134</v>
      </c>
      <c r="H43" s="11"/>
      <c r="I43" s="11"/>
      <c r="J43" s="11"/>
      <c r="K43" s="11"/>
      <c r="L43" s="11"/>
      <c r="M43" s="11"/>
      <c r="N43" s="11"/>
      <c r="O43" s="11"/>
      <c r="P43" s="11"/>
      <c r="Q43" s="11"/>
      <c r="R43" s="11"/>
      <c r="S43" s="11"/>
    </row>
    <row r="44" spans="1:19" x14ac:dyDescent="0.3">
      <c r="B44" s="78"/>
      <c r="C44" s="70"/>
      <c r="D44" s="79"/>
      <c r="E44" s="80" t="s">
        <v>142</v>
      </c>
      <c r="F44" s="81" t="s">
        <v>143</v>
      </c>
      <c r="G44" s="81" t="s">
        <v>144</v>
      </c>
      <c r="H44" s="11"/>
      <c r="I44" s="11"/>
      <c r="J44" s="11"/>
      <c r="K44" s="11"/>
      <c r="L44" s="11"/>
      <c r="M44" s="11"/>
      <c r="N44" s="11"/>
      <c r="O44" s="11"/>
      <c r="P44" s="11"/>
      <c r="Q44" s="11"/>
      <c r="R44" s="11"/>
      <c r="S44" s="11"/>
    </row>
    <row r="45" spans="1:19" x14ac:dyDescent="0.3">
      <c r="B45" s="78"/>
      <c r="C45" s="70"/>
      <c r="D45" s="79"/>
      <c r="E45" s="80" t="s">
        <v>145</v>
      </c>
      <c r="F45" s="81" t="s">
        <v>146</v>
      </c>
      <c r="G45" s="81" t="s">
        <v>144</v>
      </c>
      <c r="H45" s="11"/>
      <c r="I45" s="11"/>
      <c r="J45" s="11"/>
      <c r="K45" s="11"/>
      <c r="L45" s="11"/>
      <c r="M45" s="11"/>
      <c r="N45" s="11"/>
      <c r="O45" s="11"/>
      <c r="P45" s="11"/>
      <c r="Q45" s="11"/>
      <c r="R45" s="11"/>
      <c r="S45" s="11"/>
    </row>
    <row r="46" spans="1:19" x14ac:dyDescent="0.3">
      <c r="B46" s="78"/>
      <c r="C46" s="70"/>
      <c r="D46" s="79"/>
      <c r="E46" s="80" t="s">
        <v>147</v>
      </c>
      <c r="F46" s="81" t="s">
        <v>148</v>
      </c>
      <c r="G46" s="81" t="s">
        <v>144</v>
      </c>
      <c r="H46" s="11"/>
      <c r="I46" s="11"/>
      <c r="J46" s="11"/>
      <c r="K46" s="11"/>
      <c r="L46" s="11"/>
      <c r="M46" s="11"/>
      <c r="N46" s="11"/>
      <c r="O46" s="11"/>
      <c r="P46" s="11"/>
      <c r="Q46" s="11"/>
      <c r="R46" s="11"/>
      <c r="S46" s="11"/>
    </row>
    <row r="47" spans="1:19" ht="27.6" x14ac:dyDescent="0.3">
      <c r="B47" s="78"/>
      <c r="C47" s="70"/>
      <c r="D47" s="79"/>
      <c r="E47" s="80" t="s">
        <v>149</v>
      </c>
      <c r="F47" s="81" t="s">
        <v>150</v>
      </c>
      <c r="G47" s="81" t="s">
        <v>144</v>
      </c>
      <c r="H47" s="11"/>
      <c r="I47" s="11"/>
      <c r="J47" s="11"/>
      <c r="K47" s="11"/>
      <c r="L47" s="11"/>
      <c r="M47" s="11"/>
      <c r="N47" s="11"/>
      <c r="O47" s="11"/>
      <c r="P47" s="11"/>
      <c r="Q47" s="11"/>
      <c r="R47" s="11"/>
      <c r="S47" s="11"/>
    </row>
    <row r="48" spans="1:19" x14ac:dyDescent="0.3">
      <c r="B48" s="78"/>
      <c r="C48" s="70"/>
      <c r="D48" s="79"/>
      <c r="E48" s="80" t="s">
        <v>142</v>
      </c>
      <c r="F48" s="81" t="s">
        <v>151</v>
      </c>
      <c r="G48" s="81" t="s">
        <v>152</v>
      </c>
      <c r="H48" s="11"/>
      <c r="I48" s="11"/>
      <c r="J48" s="11"/>
      <c r="K48" s="11"/>
      <c r="L48" s="11"/>
      <c r="M48" s="11"/>
      <c r="N48" s="11"/>
      <c r="O48" s="11"/>
      <c r="P48" s="11"/>
      <c r="Q48" s="11"/>
      <c r="R48" s="11"/>
      <c r="S48" s="11"/>
    </row>
    <row r="49" spans="1:19" x14ac:dyDescent="0.3">
      <c r="B49" s="78"/>
      <c r="C49" s="70"/>
      <c r="D49" s="79"/>
      <c r="E49" s="80" t="s">
        <v>145</v>
      </c>
      <c r="F49" s="81" t="s">
        <v>153</v>
      </c>
      <c r="G49" s="81" t="s">
        <v>152</v>
      </c>
      <c r="H49" s="11"/>
      <c r="I49" s="11"/>
      <c r="J49" s="11"/>
      <c r="K49" s="11"/>
      <c r="L49" s="11"/>
      <c r="M49" s="11"/>
      <c r="N49" s="11"/>
      <c r="O49" s="11"/>
      <c r="P49" s="11"/>
      <c r="Q49" s="11"/>
      <c r="R49" s="11"/>
      <c r="S49" s="11"/>
    </row>
    <row r="50" spans="1:19" x14ac:dyDescent="0.3">
      <c r="B50" s="78"/>
      <c r="C50" s="70"/>
      <c r="D50" s="79"/>
      <c r="E50" s="80" t="s">
        <v>147</v>
      </c>
      <c r="F50" s="81" t="s">
        <v>154</v>
      </c>
      <c r="G50" s="81" t="s">
        <v>152</v>
      </c>
      <c r="H50" s="11"/>
      <c r="I50" s="11"/>
      <c r="J50" s="11"/>
      <c r="K50" s="11"/>
      <c r="L50" s="11"/>
      <c r="M50" s="11"/>
      <c r="N50" s="11"/>
      <c r="O50" s="11"/>
      <c r="P50" s="11"/>
      <c r="Q50" s="11"/>
      <c r="R50" s="11"/>
      <c r="S50" s="11"/>
    </row>
    <row r="51" spans="1:19" x14ac:dyDescent="0.3">
      <c r="B51" s="78"/>
      <c r="C51" s="70"/>
      <c r="D51" s="79"/>
      <c r="E51" s="80" t="s">
        <v>149</v>
      </c>
      <c r="F51" s="81" t="s">
        <v>155</v>
      </c>
      <c r="G51" s="81" t="s">
        <v>152</v>
      </c>
      <c r="H51" s="11"/>
      <c r="I51" s="11"/>
      <c r="J51" s="11"/>
      <c r="K51" s="11"/>
      <c r="L51" s="11"/>
      <c r="M51" s="11"/>
      <c r="N51" s="11"/>
      <c r="O51" s="11"/>
      <c r="P51" s="11"/>
      <c r="Q51" s="11"/>
      <c r="R51" s="11"/>
      <c r="S51" s="11"/>
    </row>
    <row r="52" spans="1:19" ht="27.6" x14ac:dyDescent="0.3">
      <c r="A52" s="5" t="s">
        <v>63</v>
      </c>
      <c r="B52" s="70"/>
      <c r="C52" s="70"/>
      <c r="D52" s="75" t="s">
        <v>156</v>
      </c>
      <c r="E52" s="76"/>
      <c r="F52" s="77" t="s">
        <v>157</v>
      </c>
      <c r="G52" s="77" t="str">
        <f>IF(iOC_LANG_DE,"Voll gemanagte virtualisierte  Systeme, bestehend aus Hardware, Netzwerkanschlüssen und Betriebssystem.","Fully managed virtualized open systems systems, consisting of hardware, network connections and operating system")</f>
        <v>Voll gemanagte virtualisierte  Systeme, bestehend aus Hardware, Netzwerkanschlüssen und Betriebssystem.</v>
      </c>
      <c r="H52" s="9"/>
      <c r="I52" s="9"/>
      <c r="J52" s="9"/>
      <c r="K52" s="9"/>
      <c r="L52" s="9"/>
      <c r="M52" s="9"/>
      <c r="N52" s="9"/>
      <c r="O52" s="9"/>
      <c r="P52" s="9"/>
      <c r="Q52" s="9"/>
      <c r="R52" s="9"/>
      <c r="S52" s="9"/>
    </row>
    <row r="53" spans="1:19" x14ac:dyDescent="0.3">
      <c r="A53" s="5" t="s">
        <v>63</v>
      </c>
      <c r="B53" s="78"/>
      <c r="C53" s="70"/>
      <c r="D53" s="79"/>
      <c r="E53" s="81" t="s">
        <v>158</v>
      </c>
      <c r="F53" s="81" t="s">
        <v>159</v>
      </c>
      <c r="G53" s="81" t="s">
        <v>160</v>
      </c>
      <c r="H53" s="11" t="e">
        <f>IF(VLOOKUP(H$1,#REF!,MATCH($E53,#REF!,0)-3,FALSE)="","",VLOOKUP(H$1,#REF!,MATCH($E53,#REF!,0)-3,FALSE))</f>
        <v>#REF!</v>
      </c>
      <c r="I53" s="11" t="e">
        <f>IF(VLOOKUP(I$1,#REF!,MATCH($E53,#REF!,0)-3,FALSE)="","",VLOOKUP(I$1,#REF!,MATCH($E53,#REF!,0)-3,FALSE))</f>
        <v>#REF!</v>
      </c>
      <c r="J53" s="11"/>
      <c r="K53" s="11" t="e">
        <f>IF(VLOOKUP(K$1,#REF!,MATCH($E53,#REF!,0)-3,FALSE)="","",VLOOKUP(K$1,#REF!,MATCH($E53,#REF!,0)-3,FALSE))</f>
        <v>#REF!</v>
      </c>
      <c r="L53" s="11" t="str">
        <f>IFERROR(IF(VLOOKUP(L$1,#REF!,MATCH($E53,#REF!,0)-3,FALSE)="","",VLOOKUP(L$1,#REF!,MATCH($E53,#REF!,0)-3,FALSE)),"")</f>
        <v/>
      </c>
      <c r="M53" s="11" t="e">
        <f>IF(VLOOKUP(M$1,#REF!,MATCH($E53,#REF!,0)-3,FALSE)="","",VLOOKUP(M$1,#REF!,MATCH($E53,#REF!,0)-3,FALSE))</f>
        <v>#REF!</v>
      </c>
      <c r="N53" s="11"/>
      <c r="O53" s="11"/>
      <c r="P53" s="11"/>
      <c r="Q53" s="11" t="str">
        <f>IFERROR(IF(VLOOKUP(Q$1,#REF!,MATCH($E53,#REF!,0)-3,FALSE)="","",VLOOKUP(Q$1,#REF!,MATCH($E53,#REF!,0)-3,FALSE)),"")</f>
        <v/>
      </c>
      <c r="R53" s="11"/>
      <c r="S53" s="11" t="str">
        <f>IFERROR(IF(VLOOKUP(S$1,#REF!,MATCH($E53,#REF!,0)-3,FALSE)="","",VLOOKUP(S$1,#REF!,MATCH($E53,#REF!,0)-3,FALSE)),"")</f>
        <v/>
      </c>
    </row>
    <row r="54" spans="1:19" x14ac:dyDescent="0.3">
      <c r="A54" s="5" t="s">
        <v>63</v>
      </c>
      <c r="B54" s="78"/>
      <c r="C54" s="70"/>
      <c r="D54" s="79"/>
      <c r="E54" s="81" t="s">
        <v>161</v>
      </c>
      <c r="F54" s="81" t="s">
        <v>162</v>
      </c>
      <c r="G54" s="81" t="s">
        <v>160</v>
      </c>
      <c r="H54" s="11" t="e">
        <f>IF(VLOOKUP(H$1,#REF!,MATCH($E54,#REF!,0)-3,FALSE)="","",VLOOKUP(H$1,#REF!,MATCH($E54,#REF!,0)-3,FALSE))</f>
        <v>#REF!</v>
      </c>
      <c r="I54" s="11" t="e">
        <f>IF(VLOOKUP(I$1,#REF!,MATCH($E54,#REF!,0)-3,FALSE)="","",VLOOKUP(I$1,#REF!,MATCH($E54,#REF!,0)-3,FALSE))</f>
        <v>#REF!</v>
      </c>
      <c r="J54" s="11"/>
      <c r="K54" s="11" t="e">
        <f>IF(VLOOKUP(K$1,#REF!,MATCH($E54,#REF!,0)-3,FALSE)="","",VLOOKUP(K$1,#REF!,MATCH($E54,#REF!,0)-3,FALSE))</f>
        <v>#REF!</v>
      </c>
      <c r="L54" s="11" t="str">
        <f>IFERROR(IF(VLOOKUP(L$1,#REF!,MATCH($E54,#REF!,0)-3,FALSE)="","",VLOOKUP(L$1,#REF!,MATCH($E54,#REF!,0)-3,FALSE)),"")</f>
        <v/>
      </c>
      <c r="M54" s="11" t="e">
        <f>IF(VLOOKUP(M$1,#REF!,MATCH($E54,#REF!,0)-3,FALSE)="","",VLOOKUP(M$1,#REF!,MATCH($E54,#REF!,0)-3,FALSE))</f>
        <v>#REF!</v>
      </c>
      <c r="N54" s="11"/>
      <c r="O54" s="11"/>
      <c r="P54" s="11"/>
      <c r="Q54" s="11" t="str">
        <f>IFERROR(IF(VLOOKUP(Q$1,#REF!,MATCH($E54,#REF!,0)-3,FALSE)="","",VLOOKUP(Q$1,#REF!,MATCH($E54,#REF!,0)-3,FALSE)),"")</f>
        <v/>
      </c>
      <c r="R54" s="11"/>
      <c r="S54" s="11" t="str">
        <f>IFERROR(IF(VLOOKUP(S$1,#REF!,MATCH($E54,#REF!,0)-3,FALSE)="","",VLOOKUP(S$1,#REF!,MATCH($E54,#REF!,0)-3,FALSE)),"")</f>
        <v/>
      </c>
    </row>
    <row r="55" spans="1:19" x14ac:dyDescent="0.3">
      <c r="B55" s="78"/>
      <c r="C55" s="70"/>
      <c r="D55" s="79"/>
      <c r="E55" s="81" t="s">
        <v>163</v>
      </c>
      <c r="F55" s="81" t="s">
        <v>164</v>
      </c>
      <c r="G55" s="81" t="s">
        <v>160</v>
      </c>
      <c r="H55" s="11"/>
      <c r="I55" s="11"/>
      <c r="J55" s="11"/>
      <c r="K55" s="11"/>
      <c r="L55" s="11"/>
      <c r="M55" s="11"/>
      <c r="N55" s="11"/>
      <c r="O55" s="11"/>
      <c r="P55" s="11"/>
      <c r="Q55" s="11"/>
      <c r="R55" s="11"/>
      <c r="S55" s="11"/>
    </row>
    <row r="56" spans="1:19" x14ac:dyDescent="0.3">
      <c r="A56" s="5" t="s">
        <v>63</v>
      </c>
      <c r="B56" s="78"/>
      <c r="C56" s="70"/>
      <c r="D56" s="79"/>
      <c r="E56" s="81" t="s">
        <v>165</v>
      </c>
      <c r="F56" s="81" t="s">
        <v>166</v>
      </c>
      <c r="G56" s="81" t="s">
        <v>160</v>
      </c>
      <c r="H56" s="11" t="e">
        <f>IF(VLOOKUP(H$1,#REF!,MATCH($E56,#REF!,0)-3,FALSE)="","",VLOOKUP(H$1,#REF!,MATCH($E56,#REF!,0)-3,FALSE))</f>
        <v>#REF!</v>
      </c>
      <c r="I56" s="11" t="e">
        <f>IF(VLOOKUP(I$1,#REF!,MATCH($E56,#REF!,0)-3,FALSE)="","",VLOOKUP(I$1,#REF!,MATCH($E56,#REF!,0)-3,FALSE))</f>
        <v>#REF!</v>
      </c>
      <c r="J56" s="11"/>
      <c r="K56" s="11" t="e">
        <f>IF(VLOOKUP(K$1,#REF!,MATCH($E56,#REF!,0)-3,FALSE)="","",VLOOKUP(K$1,#REF!,MATCH($E56,#REF!,0)-3,FALSE))</f>
        <v>#REF!</v>
      </c>
      <c r="L56" s="11" t="str">
        <f>IFERROR(IF(VLOOKUP(L$1,#REF!,MATCH($E56,#REF!,0)-3,FALSE)="","",VLOOKUP(L$1,#REF!,MATCH($E56,#REF!,0)-3,FALSE)),"")</f>
        <v/>
      </c>
      <c r="M56" s="11" t="e">
        <f>IF(VLOOKUP(M$1,#REF!,MATCH($E56,#REF!,0)-3,FALSE)="","",VLOOKUP(M$1,#REF!,MATCH($E56,#REF!,0)-3,FALSE))</f>
        <v>#REF!</v>
      </c>
      <c r="N56" s="11"/>
      <c r="O56" s="11"/>
      <c r="P56" s="11"/>
      <c r="Q56" s="11" t="str">
        <f>IFERROR(IF(VLOOKUP(Q$1,#REF!,MATCH($E56,#REF!,0)-3,FALSE)="","",VLOOKUP(Q$1,#REF!,MATCH($E56,#REF!,0)-3,FALSE)),"")</f>
        <v/>
      </c>
      <c r="R56" s="11"/>
      <c r="S56" s="11" t="str">
        <f>IFERROR(IF(VLOOKUP(S$1,#REF!,MATCH($E56,#REF!,0)-3,FALSE)="","",VLOOKUP(S$1,#REF!,MATCH($E56,#REF!,0)-3,FALSE)),"")</f>
        <v/>
      </c>
    </row>
    <row r="57" spans="1:19" ht="27.6" x14ac:dyDescent="0.3">
      <c r="A57" s="5" t="s">
        <v>63</v>
      </c>
      <c r="B57" s="78"/>
      <c r="C57" s="70"/>
      <c r="D57" s="79"/>
      <c r="E57" s="81" t="s">
        <v>167</v>
      </c>
      <c r="F57" s="81" t="s">
        <v>168</v>
      </c>
      <c r="G57" s="81" t="s">
        <v>160</v>
      </c>
      <c r="H57" s="11" t="e">
        <f>IF(VLOOKUP(H$1,#REF!,MATCH($E57,#REF!,0)-3,FALSE)="","",VLOOKUP(H$1,#REF!,MATCH($E57,#REF!,0)-3,FALSE))</f>
        <v>#REF!</v>
      </c>
      <c r="I57" s="11" t="e">
        <f>IF(VLOOKUP(I$1,#REF!,MATCH($E57,#REF!,0)-3,FALSE)="","",VLOOKUP(I$1,#REF!,MATCH($E57,#REF!,0)-3,FALSE))</f>
        <v>#REF!</v>
      </c>
      <c r="J57" s="11"/>
      <c r="K57" s="11" t="e">
        <f>IF(VLOOKUP(K$1,#REF!,MATCH($E57,#REF!,0)-3,FALSE)="","",VLOOKUP(K$1,#REF!,MATCH($E57,#REF!,0)-3,FALSE))</f>
        <v>#REF!</v>
      </c>
      <c r="L57" s="11" t="str">
        <f>IFERROR(IF(VLOOKUP(L$1,#REF!,MATCH($E57,#REF!,0)-3,FALSE)="","",VLOOKUP(L$1,#REF!,MATCH($E57,#REF!,0)-3,FALSE)),"")</f>
        <v/>
      </c>
      <c r="M57" s="11" t="e">
        <f>IF(VLOOKUP(M$1,#REF!,MATCH($E57,#REF!,0)-3,FALSE)="","",VLOOKUP(M$1,#REF!,MATCH($E57,#REF!,0)-3,FALSE))</f>
        <v>#REF!</v>
      </c>
      <c r="N57" s="11"/>
      <c r="O57" s="11"/>
      <c r="P57" s="11"/>
      <c r="Q57" s="11" t="str">
        <f>IFERROR(IF(VLOOKUP(Q$1,#REF!,MATCH($E57,#REF!,0)-3,FALSE)="","",VLOOKUP(Q$1,#REF!,MATCH($E57,#REF!,0)-3,FALSE)),"")</f>
        <v/>
      </c>
      <c r="R57" s="11"/>
      <c r="S57" s="11" t="str">
        <f>IFERROR(IF(VLOOKUP(S$1,#REF!,MATCH($E57,#REF!,0)-3,FALSE)="","",VLOOKUP(S$1,#REF!,MATCH($E57,#REF!,0)-3,FALSE)),"")</f>
        <v/>
      </c>
    </row>
    <row r="58" spans="1:19" x14ac:dyDescent="0.3">
      <c r="B58" s="78"/>
      <c r="C58" s="70"/>
      <c r="D58" s="79"/>
      <c r="E58" s="81" t="s">
        <v>169</v>
      </c>
      <c r="F58" s="81" t="s">
        <v>170</v>
      </c>
      <c r="G58" s="81" t="s">
        <v>160</v>
      </c>
      <c r="H58" s="11"/>
      <c r="I58" s="11"/>
      <c r="J58" s="11"/>
      <c r="K58" s="11"/>
      <c r="L58" s="11"/>
      <c r="M58" s="11"/>
      <c r="N58" s="11"/>
      <c r="O58" s="11"/>
      <c r="P58" s="11"/>
      <c r="Q58" s="11"/>
      <c r="R58" s="11"/>
      <c r="S58" s="11"/>
    </row>
    <row r="59" spans="1:19" x14ac:dyDescent="0.3">
      <c r="B59" s="78"/>
      <c r="C59" s="70"/>
      <c r="D59" s="79"/>
      <c r="E59" s="81" t="s">
        <v>171</v>
      </c>
      <c r="F59" s="81" t="s">
        <v>172</v>
      </c>
      <c r="G59" s="81" t="s">
        <v>160</v>
      </c>
      <c r="H59" s="11"/>
      <c r="I59" s="11"/>
      <c r="J59" s="11"/>
      <c r="K59" s="11"/>
      <c r="L59" s="11"/>
      <c r="M59" s="11"/>
      <c r="N59" s="11"/>
      <c r="O59" s="11"/>
      <c r="P59" s="11"/>
      <c r="Q59" s="11"/>
      <c r="R59" s="11"/>
      <c r="S59" s="11"/>
    </row>
    <row r="60" spans="1:19" x14ac:dyDescent="0.3">
      <c r="B60" s="78"/>
      <c r="C60" s="70"/>
      <c r="D60" s="79"/>
      <c r="E60" s="81" t="s">
        <v>173</v>
      </c>
      <c r="F60" s="81" t="s">
        <v>174</v>
      </c>
      <c r="G60" s="81" t="s">
        <v>175</v>
      </c>
      <c r="H60" s="11"/>
      <c r="I60" s="11"/>
      <c r="J60" s="11"/>
      <c r="K60" s="11"/>
      <c r="L60" s="11"/>
      <c r="M60" s="11"/>
      <c r="N60" s="11"/>
      <c r="O60" s="11"/>
      <c r="P60" s="11"/>
      <c r="Q60" s="11"/>
      <c r="R60" s="11"/>
      <c r="S60" s="11"/>
    </row>
    <row r="61" spans="1:19" x14ac:dyDescent="0.3">
      <c r="B61" s="78"/>
      <c r="C61" s="70"/>
      <c r="D61" s="79"/>
      <c r="E61" s="81" t="s">
        <v>176</v>
      </c>
      <c r="F61" s="81" t="s">
        <v>177</v>
      </c>
      <c r="G61" s="81" t="s">
        <v>175</v>
      </c>
      <c r="H61" s="11"/>
      <c r="I61" s="11"/>
      <c r="J61" s="11"/>
      <c r="K61" s="11"/>
      <c r="L61" s="11"/>
      <c r="M61" s="11"/>
      <c r="N61" s="11"/>
      <c r="O61" s="11"/>
      <c r="P61" s="11"/>
      <c r="Q61" s="11"/>
      <c r="R61" s="11"/>
      <c r="S61" s="11"/>
    </row>
    <row r="62" spans="1:19" x14ac:dyDescent="0.3">
      <c r="B62" s="78"/>
      <c r="C62" s="70"/>
      <c r="D62" s="79"/>
      <c r="E62" s="81" t="s">
        <v>178</v>
      </c>
      <c r="F62" s="81" t="s">
        <v>179</v>
      </c>
      <c r="G62" s="81" t="s">
        <v>175</v>
      </c>
      <c r="H62" s="11"/>
      <c r="I62" s="11"/>
      <c r="J62" s="11"/>
      <c r="K62" s="11"/>
      <c r="L62" s="11"/>
      <c r="M62" s="11"/>
      <c r="N62" s="11"/>
      <c r="O62" s="11"/>
      <c r="P62" s="11"/>
      <c r="Q62" s="11"/>
      <c r="R62" s="11"/>
      <c r="S62" s="11"/>
    </row>
    <row r="63" spans="1:19" x14ac:dyDescent="0.3">
      <c r="B63" s="78"/>
      <c r="C63" s="70"/>
      <c r="D63" s="79"/>
      <c r="E63" s="81" t="s">
        <v>180</v>
      </c>
      <c r="F63" s="81" t="s">
        <v>181</v>
      </c>
      <c r="G63" s="81" t="s">
        <v>175</v>
      </c>
      <c r="H63" s="11"/>
      <c r="I63" s="11"/>
      <c r="J63" s="11"/>
      <c r="K63" s="11"/>
      <c r="L63" s="11"/>
      <c r="M63" s="11"/>
      <c r="N63" s="11"/>
      <c r="O63" s="11"/>
      <c r="P63" s="11"/>
      <c r="Q63" s="11"/>
      <c r="R63" s="11"/>
      <c r="S63" s="11"/>
    </row>
    <row r="64" spans="1:19" x14ac:dyDescent="0.3">
      <c r="B64" s="78"/>
      <c r="C64" s="70"/>
      <c r="D64" s="79"/>
      <c r="E64" s="81" t="s">
        <v>182</v>
      </c>
      <c r="F64" s="81" t="s">
        <v>183</v>
      </c>
      <c r="G64" s="81" t="s">
        <v>184</v>
      </c>
      <c r="H64" s="11"/>
      <c r="I64" s="11"/>
      <c r="J64" s="11"/>
      <c r="K64" s="11"/>
      <c r="L64" s="11"/>
      <c r="M64" s="11"/>
      <c r="N64" s="11"/>
      <c r="O64" s="11"/>
      <c r="P64" s="11"/>
      <c r="Q64" s="11"/>
      <c r="R64" s="11"/>
      <c r="S64" s="11"/>
    </row>
    <row r="65" spans="1:19" ht="27.6" x14ac:dyDescent="0.3">
      <c r="A65" s="5" t="s">
        <v>63</v>
      </c>
      <c r="B65" s="78"/>
      <c r="C65" s="70"/>
      <c r="D65" s="79"/>
      <c r="E65" s="81" t="s">
        <v>185</v>
      </c>
      <c r="F65" s="81" t="s">
        <v>186</v>
      </c>
      <c r="G65" s="81" t="s">
        <v>187</v>
      </c>
      <c r="H65" s="11" t="e">
        <f>IF(VLOOKUP(H$1,#REF!,MATCH($E65,#REF!,0)-3,FALSE)="","",VLOOKUP(H$1,#REF!,MATCH($E65,#REF!,0)-3,FALSE))</f>
        <v>#REF!</v>
      </c>
      <c r="I65" s="11" t="e">
        <f>IF(VLOOKUP(I$1,#REF!,MATCH($E65,#REF!,0)-3,FALSE)="","",VLOOKUP(I$1,#REF!,MATCH($E65,#REF!,0)-3,FALSE))</f>
        <v>#REF!</v>
      </c>
      <c r="J65" s="11"/>
      <c r="K65" s="11" t="e">
        <f>IF(VLOOKUP(K$1,#REF!,MATCH($E65,#REF!,0)-3,FALSE)="","",VLOOKUP(K$1,#REF!,MATCH($E65,#REF!,0)-3,FALSE))</f>
        <v>#REF!</v>
      </c>
      <c r="L65" s="11" t="str">
        <f>IFERROR(IF(VLOOKUP(L$1,#REF!,MATCH($E65,#REF!,0)-3,FALSE)="","",VLOOKUP(L$1,#REF!,MATCH($E65,#REF!,0)-3,FALSE)),"")</f>
        <v/>
      </c>
      <c r="M65" s="11" t="e">
        <f>IF(VLOOKUP(M$1,#REF!,MATCH($E65,#REF!,0)-3,FALSE)="","",VLOOKUP(M$1,#REF!,MATCH($E65,#REF!,0)-3,FALSE))</f>
        <v>#REF!</v>
      </c>
      <c r="N65" s="11"/>
      <c r="O65" s="11"/>
      <c r="P65" s="11"/>
      <c r="Q65" s="11" t="str">
        <f>IFERROR(IF(VLOOKUP(Q$1,#REF!,MATCH($E65,#REF!,0)-3,FALSE)="","",VLOOKUP(Q$1,#REF!,MATCH($E65,#REF!,0)-3,FALSE)),"")</f>
        <v/>
      </c>
      <c r="R65" s="11"/>
      <c r="S65" s="11" t="str">
        <f>IFERROR(IF(VLOOKUP(S$1,#REF!,MATCH($E65,#REF!,0)-3,FALSE)="","",VLOOKUP(S$1,#REF!,MATCH($E65,#REF!,0)-3,FALSE)),"")</f>
        <v/>
      </c>
    </row>
    <row r="66" spans="1:19" ht="41.4" x14ac:dyDescent="0.3">
      <c r="A66" s="5" t="s">
        <v>63</v>
      </c>
      <c r="B66" s="70"/>
      <c r="C66" s="70"/>
      <c r="D66" s="75" t="s">
        <v>188</v>
      </c>
      <c r="E66" s="76"/>
      <c r="F66" s="77" t="s">
        <v>189</v>
      </c>
      <c r="G66" s="77" t="s">
        <v>190</v>
      </c>
      <c r="H66" s="9"/>
      <c r="I66" s="9"/>
      <c r="J66" s="9"/>
      <c r="K66" s="9"/>
      <c r="L66" s="9"/>
      <c r="M66" s="9"/>
      <c r="N66" s="9"/>
      <c r="O66" s="9"/>
      <c r="P66" s="9"/>
      <c r="Q66" s="9"/>
      <c r="R66" s="9"/>
      <c r="S66" s="9"/>
    </row>
    <row r="67" spans="1:19" x14ac:dyDescent="0.3">
      <c r="A67" s="5" t="s">
        <v>63</v>
      </c>
      <c r="B67" s="78"/>
      <c r="C67" s="70"/>
      <c r="D67" s="79"/>
      <c r="E67" s="81" t="s">
        <v>191</v>
      </c>
      <c r="F67" s="81" t="s">
        <v>192</v>
      </c>
      <c r="G67" s="81" t="s">
        <v>193</v>
      </c>
      <c r="H67" s="11" t="e">
        <f>IF(VLOOKUP(H$1,#REF!,MATCH($E67,#REF!,0)-3,FALSE)="","",VLOOKUP(H$1,#REF!,MATCH($E67,#REF!,0)-3,FALSE))</f>
        <v>#REF!</v>
      </c>
      <c r="I67" s="11" t="e">
        <f>IF(VLOOKUP(I$1,#REF!,MATCH($E67,#REF!,0)-3,FALSE)="","",VLOOKUP(I$1,#REF!,MATCH($E67,#REF!,0)-3,FALSE))</f>
        <v>#REF!</v>
      </c>
      <c r="J67" s="11"/>
      <c r="K67" s="11" t="e">
        <f>IF(VLOOKUP(K$1,#REF!,MATCH($E67,#REF!,0)-3,FALSE)="","",VLOOKUP(K$1,#REF!,MATCH($E67,#REF!,0)-3,FALSE))</f>
        <v>#REF!</v>
      </c>
      <c r="L67" s="11" t="str">
        <f>IFERROR(IF(VLOOKUP(L$1,#REF!,MATCH($E67,#REF!,0)-3,FALSE)="","",VLOOKUP(L$1,#REF!,MATCH($E67,#REF!,0)-3,FALSE)),"")</f>
        <v/>
      </c>
      <c r="M67" s="11" t="e">
        <f>IF(VLOOKUP(M$1,#REF!,MATCH($E67,#REF!,0)-3,FALSE)="","",VLOOKUP(M$1,#REF!,MATCH($E67,#REF!,0)-3,FALSE))</f>
        <v>#REF!</v>
      </c>
      <c r="N67" s="11"/>
      <c r="O67" s="11"/>
      <c r="P67" s="11"/>
      <c r="Q67" s="11" t="str">
        <f>IFERROR(IF(VLOOKUP(Q$1,#REF!,MATCH($E67,#REF!,0)-3,FALSE)="","",VLOOKUP(Q$1,#REF!,MATCH($E67,#REF!,0)-3,FALSE)),"")</f>
        <v/>
      </c>
      <c r="R67" s="11"/>
      <c r="S67" s="11" t="str">
        <f>IFERROR(IF(VLOOKUP(S$1,#REF!,MATCH($E67,#REF!,0)-3,FALSE)="","",VLOOKUP(S$1,#REF!,MATCH($E67,#REF!,0)-3,FALSE)),"")</f>
        <v/>
      </c>
    </row>
    <row r="68" spans="1:19" x14ac:dyDescent="0.3">
      <c r="A68" s="5" t="s">
        <v>63</v>
      </c>
      <c r="B68" s="78"/>
      <c r="C68" s="70"/>
      <c r="D68" s="79"/>
      <c r="E68" s="81" t="s">
        <v>194</v>
      </c>
      <c r="F68" s="81" t="s">
        <v>195</v>
      </c>
      <c r="G68" s="81" t="s">
        <v>196</v>
      </c>
      <c r="H68" s="11" t="e">
        <f>IF(VLOOKUP(H$1,#REF!,MATCH($E68,#REF!,0)-3,FALSE)="","",VLOOKUP(H$1,#REF!,MATCH($E68,#REF!,0)-3,FALSE))</f>
        <v>#REF!</v>
      </c>
      <c r="I68" s="11" t="e">
        <f>IF(VLOOKUP(I$1,#REF!,MATCH($E68,#REF!,0)-3,FALSE)="","",VLOOKUP(I$1,#REF!,MATCH($E68,#REF!,0)-3,FALSE))</f>
        <v>#REF!</v>
      </c>
      <c r="J68" s="11"/>
      <c r="K68" s="11" t="e">
        <f>IF(VLOOKUP(K$1,#REF!,MATCH($E68,#REF!,0)-3,FALSE)="","",VLOOKUP(K$1,#REF!,MATCH($E68,#REF!,0)-3,FALSE))</f>
        <v>#REF!</v>
      </c>
      <c r="L68" s="11" t="str">
        <f>IFERROR(IF(VLOOKUP(L$1,#REF!,MATCH($E68,#REF!,0)-3,FALSE)="","",VLOOKUP(L$1,#REF!,MATCH($E68,#REF!,0)-3,FALSE)),"")</f>
        <v/>
      </c>
      <c r="M68" s="11" t="e">
        <f>IF(VLOOKUP(M$1,#REF!,MATCH($E68,#REF!,0)-3,FALSE)="","",VLOOKUP(M$1,#REF!,MATCH($E68,#REF!,0)-3,FALSE))</f>
        <v>#REF!</v>
      </c>
      <c r="N68" s="11"/>
      <c r="O68" s="11"/>
      <c r="P68" s="11"/>
      <c r="Q68" s="11" t="str">
        <f>IFERROR(IF(VLOOKUP(Q$1,#REF!,MATCH($E68,#REF!,0)-3,FALSE)="","",VLOOKUP(Q$1,#REF!,MATCH($E68,#REF!,0)-3,FALSE)),"")</f>
        <v/>
      </c>
      <c r="R68" s="11"/>
      <c r="S68" s="11" t="str">
        <f>IFERROR(IF(VLOOKUP(S$1,#REF!,MATCH($E68,#REF!,0)-3,FALSE)="","",VLOOKUP(S$1,#REF!,MATCH($E68,#REF!,0)-3,FALSE)),"")</f>
        <v/>
      </c>
    </row>
    <row r="69" spans="1:19" x14ac:dyDescent="0.3">
      <c r="B69" s="78"/>
      <c r="C69" s="70"/>
      <c r="D69" s="79"/>
      <c r="E69" s="81" t="s">
        <v>197</v>
      </c>
      <c r="F69" s="81" t="s">
        <v>198</v>
      </c>
      <c r="G69" s="81" t="s">
        <v>199</v>
      </c>
      <c r="H69" s="11"/>
      <c r="I69" s="11"/>
      <c r="J69" s="11"/>
      <c r="K69" s="11"/>
      <c r="L69" s="11"/>
      <c r="M69" s="11"/>
      <c r="N69" s="11"/>
      <c r="O69" s="11"/>
      <c r="P69" s="11"/>
      <c r="Q69" s="11"/>
      <c r="R69" s="11"/>
      <c r="S69" s="11"/>
    </row>
    <row r="70" spans="1:19" ht="41.4" x14ac:dyDescent="0.3">
      <c r="A70" s="5" t="s">
        <v>63</v>
      </c>
      <c r="B70" s="70"/>
      <c r="C70" s="70"/>
      <c r="D70" s="75" t="s">
        <v>200</v>
      </c>
      <c r="E70" s="76"/>
      <c r="F70" s="77" t="s">
        <v>201</v>
      </c>
      <c r="G70" s="77" t="s">
        <v>202</v>
      </c>
      <c r="H70" s="9"/>
      <c r="I70" s="9"/>
      <c r="J70" s="9"/>
      <c r="K70" s="9"/>
      <c r="L70" s="9"/>
      <c r="M70" s="9"/>
      <c r="N70" s="9"/>
      <c r="O70" s="9"/>
      <c r="P70" s="9"/>
      <c r="Q70" s="9"/>
      <c r="R70" s="9"/>
      <c r="S70" s="9"/>
    </row>
    <row r="71" spans="1:19" x14ac:dyDescent="0.3">
      <c r="A71" s="5" t="s">
        <v>63</v>
      </c>
      <c r="B71" s="78"/>
      <c r="C71" s="70"/>
      <c r="D71" s="79"/>
      <c r="E71" s="80" t="s">
        <v>203</v>
      </c>
      <c r="F71" s="81" t="s">
        <v>204</v>
      </c>
      <c r="G71" s="81" t="s">
        <v>205</v>
      </c>
      <c r="H71" s="11" t="e">
        <f>IF(VLOOKUP(H$1,#REF!,MATCH($E71,#REF!,0)-3,FALSE)="","",VLOOKUP(H$1,#REF!,MATCH($E71,#REF!,0)-3,FALSE))</f>
        <v>#REF!</v>
      </c>
      <c r="I71" s="11" t="e">
        <f>IF(VLOOKUP(I$1,#REF!,MATCH($E71,#REF!,0)-3,FALSE)="","",VLOOKUP(I$1,#REF!,MATCH($E71,#REF!,0)-3,FALSE))</f>
        <v>#REF!</v>
      </c>
      <c r="J71" s="11"/>
      <c r="K71" s="11" t="e">
        <f>IF(VLOOKUP(K$1,#REF!,MATCH($E71,#REF!,0)-3,FALSE)="","",VLOOKUP(K$1,#REF!,MATCH($E71,#REF!,0)-3,FALSE))</f>
        <v>#REF!</v>
      </c>
      <c r="L71" s="11" t="str">
        <f>IFERROR(IF(VLOOKUP(L$1,#REF!,MATCH($E71,#REF!,0)-3,FALSE)="","",VLOOKUP(L$1,#REF!,MATCH($E71,#REF!,0)-3,FALSE)),"")</f>
        <v/>
      </c>
      <c r="M71" s="11" t="e">
        <f>IF(VLOOKUP(M$1,#REF!,MATCH($E71,#REF!,0)-3,FALSE)="","",VLOOKUP(M$1,#REF!,MATCH($E71,#REF!,0)-3,FALSE))</f>
        <v>#REF!</v>
      </c>
      <c r="N71" s="11"/>
      <c r="O71" s="11"/>
      <c r="P71" s="11"/>
      <c r="Q71" s="11" t="str">
        <f>IFERROR(IF(VLOOKUP(Q$1,#REF!,MATCH($E71,#REF!,0)-3,FALSE)="","",VLOOKUP(Q$1,#REF!,MATCH($E71,#REF!,0)-3,FALSE)),"")</f>
        <v/>
      </c>
      <c r="R71" s="11"/>
      <c r="S71" s="11" t="str">
        <f>IFERROR(IF(VLOOKUP(S$1,#REF!,MATCH($E71,#REF!,0)-3,FALSE)="","",VLOOKUP(S$1,#REF!,MATCH($E71,#REF!,0)-3,FALSE)),"")</f>
        <v/>
      </c>
    </row>
    <row r="72" spans="1:19" x14ac:dyDescent="0.3">
      <c r="A72" s="5" t="s">
        <v>63</v>
      </c>
      <c r="B72" s="70"/>
      <c r="C72" s="70"/>
      <c r="D72" s="75" t="s">
        <v>206</v>
      </c>
      <c r="E72" s="76"/>
      <c r="F72" s="77" t="s">
        <v>207</v>
      </c>
      <c r="G72" s="77"/>
      <c r="H72" s="9"/>
      <c r="I72" s="9"/>
      <c r="J72" s="9"/>
      <c r="K72" s="9"/>
      <c r="L72" s="9"/>
      <c r="M72" s="9"/>
      <c r="N72" s="9"/>
      <c r="O72" s="9"/>
      <c r="P72" s="9"/>
      <c r="Q72" s="9"/>
      <c r="R72" s="9"/>
      <c r="S72" s="9"/>
    </row>
    <row r="73" spans="1:19" x14ac:dyDescent="0.3">
      <c r="A73" s="5" t="s">
        <v>63</v>
      </c>
      <c r="B73" s="78"/>
      <c r="C73" s="70"/>
      <c r="D73" s="79"/>
      <c r="E73" s="80" t="s">
        <v>206</v>
      </c>
      <c r="F73" s="81" t="s">
        <v>207</v>
      </c>
      <c r="G73" s="81" t="s">
        <v>208</v>
      </c>
      <c r="H73" s="11" t="e">
        <f>IF(VLOOKUP(H$1,#REF!,MATCH($E73,#REF!,0)-3,FALSE)="","",VLOOKUP(H$1,#REF!,MATCH($E73,#REF!,0)-3,FALSE))</f>
        <v>#REF!</v>
      </c>
      <c r="I73" s="11" t="e">
        <f>IF(VLOOKUP(I$1,#REF!,MATCH($E73,#REF!,0)-3,FALSE)="","",VLOOKUP(I$1,#REF!,MATCH($E73,#REF!,0)-3,FALSE))</f>
        <v>#REF!</v>
      </c>
      <c r="J73" s="11"/>
      <c r="K73" s="11" t="e">
        <f>IF(VLOOKUP(K$1,#REF!,MATCH($E73,#REF!,0)-3,FALSE)="","",VLOOKUP(K$1,#REF!,MATCH($E73,#REF!,0)-3,FALSE))</f>
        <v>#REF!</v>
      </c>
      <c r="L73" s="11" t="str">
        <f>IFERROR(IF(VLOOKUP(L$1,#REF!,MATCH($E73,#REF!,0)-3,FALSE)="","",VLOOKUP(L$1,#REF!,MATCH($E73,#REF!,0)-3,FALSE)),"")</f>
        <v/>
      </c>
      <c r="M73" s="11" t="e">
        <f>IF(VLOOKUP(M$1,#REF!,MATCH($E73,#REF!,0)-3,FALSE)="","",VLOOKUP(M$1,#REF!,MATCH($E73,#REF!,0)-3,FALSE))</f>
        <v>#REF!</v>
      </c>
      <c r="N73" s="11"/>
      <c r="O73" s="11"/>
      <c r="P73" s="11"/>
      <c r="Q73" s="11" t="str">
        <f>IFERROR(IF(VLOOKUP(Q$1,#REF!,MATCH($E73,#REF!,0)-3,FALSE)="","",VLOOKUP(Q$1,#REF!,MATCH($E73,#REF!,0)-3,FALSE)),"")</f>
        <v/>
      </c>
      <c r="R73" s="11"/>
      <c r="S73" s="11" t="str">
        <f>IFERROR(IF(VLOOKUP(S$1,#REF!,MATCH($E73,#REF!,0)-3,FALSE)="","",VLOOKUP(S$1,#REF!,MATCH($E73,#REF!,0)-3,FALSE)),"")</f>
        <v/>
      </c>
    </row>
    <row r="74" spans="1:19" x14ac:dyDescent="0.3">
      <c r="A74" s="5" t="s">
        <v>63</v>
      </c>
      <c r="B74" s="70"/>
      <c r="C74" s="70"/>
      <c r="D74" s="75" t="s">
        <v>209</v>
      </c>
      <c r="E74" s="76"/>
      <c r="F74" s="77" t="s">
        <v>210</v>
      </c>
      <c r="G74" s="77"/>
      <c r="H74" s="9"/>
      <c r="I74" s="9"/>
      <c r="J74" s="9"/>
      <c r="K74" s="9"/>
      <c r="L74" s="9"/>
      <c r="M74" s="9"/>
      <c r="N74" s="9"/>
      <c r="O74" s="9"/>
      <c r="P74" s="9"/>
      <c r="Q74" s="9"/>
      <c r="R74" s="9"/>
      <c r="S74" s="9"/>
    </row>
    <row r="75" spans="1:19" x14ac:dyDescent="0.3">
      <c r="A75" s="5" t="s">
        <v>63</v>
      </c>
      <c r="B75" s="78"/>
      <c r="C75" s="70"/>
      <c r="D75" s="79"/>
      <c r="E75" s="80" t="s">
        <v>211</v>
      </c>
      <c r="F75" s="81" t="s">
        <v>212</v>
      </c>
      <c r="G75" s="81" t="s">
        <v>213</v>
      </c>
      <c r="H75" s="11" t="e">
        <f>IF(VLOOKUP(H$1,#REF!,MATCH($E75,#REF!,0)-3,FALSE)="","",VLOOKUP(H$1,#REF!,MATCH($E75,#REF!,0)-3,FALSE))</f>
        <v>#REF!</v>
      </c>
      <c r="I75" s="11" t="e">
        <f>IF(VLOOKUP(I$1,#REF!,MATCH($E75,#REF!,0)-3,FALSE)="","",VLOOKUP(I$1,#REF!,MATCH($E75,#REF!,0)-3,FALSE))</f>
        <v>#REF!</v>
      </c>
      <c r="J75" s="11"/>
      <c r="K75" s="11" t="e">
        <f>IF(VLOOKUP(K$1,#REF!,MATCH($E75,#REF!,0)-3,FALSE)="","",VLOOKUP(K$1,#REF!,MATCH($E75,#REF!,0)-3,FALSE))</f>
        <v>#REF!</v>
      </c>
      <c r="L75" s="11" t="str">
        <f>IFERROR(IF(VLOOKUP(L$1,#REF!,MATCH($E75,#REF!,0)-3,FALSE)="","",VLOOKUP(L$1,#REF!,MATCH($E75,#REF!,0)-3,FALSE)),"")</f>
        <v/>
      </c>
      <c r="M75" s="11" t="e">
        <f>IF(VLOOKUP(M$1,#REF!,MATCH($E75,#REF!,0)-3,FALSE)="","",VLOOKUP(M$1,#REF!,MATCH($E75,#REF!,0)-3,FALSE))</f>
        <v>#REF!</v>
      </c>
      <c r="N75" s="11"/>
      <c r="O75" s="11"/>
      <c r="P75" s="11"/>
      <c r="Q75" s="11" t="str">
        <f>IFERROR(IF(VLOOKUP(Q$1,#REF!,MATCH($E75,#REF!,0)-3,FALSE)="","",VLOOKUP(Q$1,#REF!,MATCH($E75,#REF!,0)-3,FALSE)),"")</f>
        <v/>
      </c>
      <c r="R75" s="11"/>
      <c r="S75" s="11" t="str">
        <f>IFERROR(IF(VLOOKUP(S$1,#REF!,MATCH($E75,#REF!,0)-3,FALSE)="","",VLOOKUP(S$1,#REF!,MATCH($E75,#REF!,0)-3,FALSE)),"")</f>
        <v/>
      </c>
    </row>
    <row r="76" spans="1:19" x14ac:dyDescent="0.3">
      <c r="A76" s="5" t="s">
        <v>63</v>
      </c>
      <c r="B76" s="10"/>
      <c r="C76" s="7"/>
      <c r="D76" s="79"/>
      <c r="E76" s="80" t="s">
        <v>214</v>
      </c>
      <c r="F76" s="81" t="s">
        <v>215</v>
      </c>
      <c r="G76" s="81" t="s">
        <v>216</v>
      </c>
      <c r="H76" s="11" t="e">
        <f>IF(VLOOKUP(H$1,#REF!,MATCH($E76,#REF!,0)-3,FALSE)="","",VLOOKUP(H$1,#REF!,MATCH($E76,#REF!,0)-3,FALSE))</f>
        <v>#REF!</v>
      </c>
      <c r="I76" s="11" t="e">
        <f>IF(VLOOKUP(I$1,#REF!,MATCH($E76,#REF!,0)-3,FALSE)="","",VLOOKUP(I$1,#REF!,MATCH($E76,#REF!,0)-3,FALSE))</f>
        <v>#REF!</v>
      </c>
      <c r="J76" s="11"/>
      <c r="K76" s="11" t="e">
        <f>IF(VLOOKUP(K$1,#REF!,MATCH($E76,#REF!,0)-3,FALSE)="","",VLOOKUP(K$1,#REF!,MATCH($E76,#REF!,0)-3,FALSE))</f>
        <v>#REF!</v>
      </c>
      <c r="L76" s="11" t="str">
        <f>IFERROR(IF(VLOOKUP(L$1,#REF!,MATCH($E76,#REF!,0)-3,FALSE)="","",VLOOKUP(L$1,#REF!,MATCH($E76,#REF!,0)-3,FALSE)),"")</f>
        <v/>
      </c>
      <c r="M76" s="11" t="e">
        <f>IF(VLOOKUP(M$1,#REF!,MATCH($E76,#REF!,0)-3,FALSE)="","",VLOOKUP(M$1,#REF!,MATCH($E76,#REF!,0)-3,FALSE))</f>
        <v>#REF!</v>
      </c>
      <c r="N76" s="11"/>
      <c r="O76" s="11"/>
      <c r="P76" s="11"/>
      <c r="Q76" s="11" t="str">
        <f>IFERROR(IF(VLOOKUP(Q$1,#REF!,MATCH($E76,#REF!,0)-3,FALSE)="","",VLOOKUP(Q$1,#REF!,MATCH($E76,#REF!,0)-3,FALSE)),"")</f>
        <v/>
      </c>
      <c r="R76" s="11"/>
      <c r="S76" s="11" t="str">
        <f>IFERROR(IF(VLOOKUP(S$1,#REF!,MATCH($E76,#REF!,0)-3,FALSE)="","",VLOOKUP(S$1,#REF!,MATCH($E76,#REF!,0)-3,FALSE)),"")</f>
        <v/>
      </c>
    </row>
  </sheetData>
  <sheetProtection algorithmName="SHA-512" hashValue="TwMdoWIb0ew1wunRe/uWi+5TETVxAXSBQMZJDtToR5kQeql4FtAXcjBlY34alK8zsXO1lQg0oui7B6PVCzj9Kw==" saltValue="b7Ld09EHlNGy9ynrCGKL+g==" spinCount="100000" sheet="1" objects="1" scenarios="1"/>
  <dataConsolidate link="1"/>
  <dataValidations disablePrompts="1" count="2">
    <dataValidation type="list" allowBlank="1" showInputMessage="1" showErrorMessage="1" sqref="N23:N34 N67:N71 N14:N21 N36 N8:N10 N6 N53:N65 N73 N75:N76 N38:N51">
      <formula1>iOC_Select_Currency</formula1>
    </dataValidation>
    <dataValidation type="list" allowBlank="1" showInputMessage="1" showErrorMessage="1" sqref="O6 O8:O76">
      <formula1>iOC_Select_Country_List</formula1>
    </dataValidation>
  </dataValidations>
  <hyperlinks>
    <hyperlink ref="D35" location="'7.3.4 Übergeifender Storage'!A1" display="Übergreifender Storage"/>
    <hyperlink ref="D22" location="'7.3.2 Opt. Einzelsysteme'!A1" display="Optionale Einzelsysteme"/>
    <hyperlink ref="C12" location="iOC_Services!A1" display="Compute Services"/>
    <hyperlink ref="C4" location="iOC_Services!A1" display="Management Services"/>
    <hyperlink ref="D37" location="'7.3.5 Opt. Standard-Sizing'!A1" display="Optionales Standard-Sizing"/>
    <hyperlink ref="D52" location="'7.3.6 Add-On Standard-Sizing'!A1" display="Add-On Standard Sizing"/>
    <hyperlink ref="D66" location="'7.3.7 Optionaler Scale-up'!A1" display="Optionaler Scale-Up"/>
    <hyperlink ref="D72" location="'7.4.2 Firewall-Leistungen'!A1" display="Firewall"/>
    <hyperlink ref="D74" location="'7.4.3 Internet Access'!A1" display="Internet Access"/>
    <hyperlink ref="D70" location="'7.4.1 Housing für Netzwerk'!A1" display="Housing"/>
    <hyperlink ref="D7" location="'8 SAP Basis-Betriebsleistg.'!A1" display="SAP Basis-Betriebsleistungen"/>
    <hyperlink ref="D5" location="'7.5 Grundlegende IT-Infrastruk.'!A1" display="Grundlegende IT-Infrastruktur"/>
    <hyperlink ref="D13" location="'7.3.1 Obligat Gesamtlandschaft'!A1" display="Obligatorische Gesamtliste"/>
  </hyperlinks>
  <pageMargins left="0.78740157480314965" right="0.78740157480314965" top="0.78740157480314965" bottom="0.51" header="0.31496062992125984" footer="0.31496062992125984"/>
  <pageSetup paperSize="9" scale="85" fitToHeight="0" pageOrder="overThenDown" orientation="landscape" cellComments="atEnd" r:id="rId1"/>
  <headerFooter>
    <oddHeader>&amp;L&amp;"Arial,Standard"&amp;8&amp;G&amp;C&amp;"Arial,Standard"&amp;10Ausschreibung
TZB-SAP-2025&amp;R&amp;"Arial,Standard"&amp;10Beschaffung
Vergabe
01-02-01</oddHeader>
    <oddFooter>&amp;L&amp;"Arial,Standard"&amp;10© BARMER&amp;C&amp;"Arial,Standard"&amp;10Seite &amp;P von &amp;N&amp;R&amp;"Arial,Standard"&amp;10Version 1.0</oddFooter>
  </headerFooter>
  <rowBreaks count="2" manualBreakCount="2">
    <brk id="34" min="1" max="18" man="1"/>
    <brk id="65" min="1" max="18" man="1"/>
  </rowBreaks>
  <colBreaks count="1" manualBreakCount="1">
    <brk id="5" max="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H111"/>
  <sheetViews>
    <sheetView showGridLines="0" topLeftCell="A28" zoomScale="90" zoomScaleNormal="90" zoomScaleSheetLayoutView="70" workbookViewId="0">
      <selection activeCell="F9" sqref="F9"/>
    </sheetView>
  </sheetViews>
  <sheetFormatPr baseColWidth="10" defaultColWidth="10.44140625" defaultRowHeight="13.8" x14ac:dyDescent="0.25"/>
  <cols>
    <col min="1" max="1" width="0.109375" style="86" customWidth="1"/>
    <col min="2" max="2" width="3.6640625" style="87" customWidth="1"/>
    <col min="3" max="3" width="3.44140625" style="88" customWidth="1"/>
    <col min="4" max="4" width="68.33203125" style="87" hidden="1" customWidth="1"/>
    <col min="5" max="5" width="62" style="87" customWidth="1"/>
    <col min="6" max="6" width="76.33203125" style="87" customWidth="1"/>
    <col min="7" max="8" width="27.33203125" style="88" customWidth="1"/>
    <col min="9" max="16384" width="10.44140625" style="87"/>
  </cols>
  <sheetData>
    <row r="1" spans="1:8" s="95" customFormat="1" x14ac:dyDescent="0.3">
      <c r="A1" s="89" t="s">
        <v>217</v>
      </c>
      <c r="B1" s="90" t="s">
        <v>53</v>
      </c>
      <c r="C1" s="90"/>
      <c r="D1" s="91"/>
      <c r="E1" s="92" t="s">
        <v>218</v>
      </c>
      <c r="F1" s="93"/>
      <c r="G1" s="94"/>
      <c r="H1" s="94"/>
    </row>
    <row r="2" spans="1:8" s="95" customFormat="1" x14ac:dyDescent="0.25">
      <c r="A2" s="96"/>
      <c r="B2" s="90"/>
      <c r="C2" s="97"/>
      <c r="D2" s="98" t="s">
        <v>219</v>
      </c>
      <c r="E2" s="98" t="s">
        <v>219</v>
      </c>
      <c r="F2" s="99" t="s">
        <v>82</v>
      </c>
      <c r="G2" s="94"/>
      <c r="H2" s="94"/>
    </row>
    <row r="3" spans="1:8" s="95" customFormat="1" x14ac:dyDescent="0.25">
      <c r="A3" s="96"/>
      <c r="B3" s="90"/>
      <c r="C3" s="97"/>
      <c r="D3" s="98" t="s">
        <v>220</v>
      </c>
      <c r="E3" s="98" t="s">
        <v>221</v>
      </c>
      <c r="F3" s="99" t="s">
        <v>83</v>
      </c>
      <c r="G3" s="94"/>
      <c r="H3" s="94"/>
    </row>
    <row r="4" spans="1:8" s="95" customFormat="1" ht="27.6" x14ac:dyDescent="0.25">
      <c r="A4" s="96"/>
      <c r="B4" s="90"/>
      <c r="C4" s="97"/>
      <c r="D4" s="98" t="s">
        <v>222</v>
      </c>
      <c r="E4" s="98" t="s">
        <v>223</v>
      </c>
      <c r="F4" s="99" t="s">
        <v>224</v>
      </c>
    </row>
    <row r="5" spans="1:8" s="103" customFormat="1" x14ac:dyDescent="0.3">
      <c r="A5" s="96"/>
      <c r="B5" s="100"/>
      <c r="C5" s="101"/>
      <c r="D5" s="102"/>
      <c r="E5" s="102"/>
      <c r="F5" s="102"/>
      <c r="G5" s="94"/>
      <c r="H5" s="94"/>
    </row>
    <row r="6" spans="1:8" s="95" customFormat="1" x14ac:dyDescent="0.25">
      <c r="A6" s="104"/>
      <c r="B6" s="90"/>
      <c r="C6" s="97"/>
      <c r="D6" s="105"/>
      <c r="E6" s="106" t="s">
        <v>225</v>
      </c>
      <c r="F6" s="107"/>
      <c r="G6" s="108" t="s">
        <v>226</v>
      </c>
      <c r="H6" s="108" t="s">
        <v>227</v>
      </c>
    </row>
    <row r="7" spans="1:8" s="95" customFormat="1" ht="83.55" customHeight="1" x14ac:dyDescent="0.25">
      <c r="A7" s="104"/>
      <c r="B7" s="90"/>
      <c r="C7" s="109"/>
      <c r="D7" s="98" t="s">
        <v>228</v>
      </c>
      <c r="E7" s="106" t="s">
        <v>229</v>
      </c>
      <c r="F7" s="110"/>
      <c r="G7" s="111" t="s">
        <v>230</v>
      </c>
      <c r="H7" s="111" t="s">
        <v>231</v>
      </c>
    </row>
    <row r="8" spans="1:8" s="95" customFormat="1" ht="42.6" customHeight="1" x14ac:dyDescent="0.25">
      <c r="A8" s="96"/>
      <c r="B8" s="90"/>
      <c r="C8" s="109"/>
      <c r="D8" s="98" t="s">
        <v>232</v>
      </c>
      <c r="E8" s="106" t="s">
        <v>233</v>
      </c>
      <c r="F8" s="107" t="s">
        <v>1528</v>
      </c>
      <c r="G8" s="111" t="s">
        <v>234</v>
      </c>
      <c r="H8" s="111" t="s">
        <v>234</v>
      </c>
    </row>
    <row r="9" spans="1:8" s="118" customFormat="1" x14ac:dyDescent="0.25">
      <c r="A9" s="112" t="s">
        <v>235</v>
      </c>
      <c r="B9" s="113" t="s">
        <v>236</v>
      </c>
      <c r="C9" s="114" t="s">
        <v>237</v>
      </c>
      <c r="D9" s="115" t="s">
        <v>238</v>
      </c>
      <c r="E9" s="115" t="s">
        <v>238</v>
      </c>
      <c r="F9" s="116" t="str">
        <f>IF(iOC_LANG_DE,"Anmerkung","Comment")</f>
        <v>Anmerkung</v>
      </c>
      <c r="G9" s="117" t="str">
        <f>IF(iOC_LANG_DE,"Variante ","Variant ")&amp;COLUMN()-COLUMN($F9)</f>
        <v>Variante 1</v>
      </c>
      <c r="H9" s="117" t="str">
        <f>IF(iOC_LANG_DE,"Variante ","Variant ")&amp;COLUMN()-COLUMN($F9)</f>
        <v>Variante 2</v>
      </c>
    </row>
    <row r="10" spans="1:8" s="124" customFormat="1" x14ac:dyDescent="0.25">
      <c r="A10" s="119" t="s">
        <v>239</v>
      </c>
      <c r="B10" s="120"/>
      <c r="C10" s="121">
        <v>1</v>
      </c>
      <c r="D10" s="122" t="s">
        <v>240</v>
      </c>
      <c r="E10" s="122" t="s">
        <v>14</v>
      </c>
      <c r="F10" s="122"/>
      <c r="G10" s="123"/>
      <c r="H10" s="123"/>
    </row>
    <row r="11" spans="1:8" s="124" customFormat="1" x14ac:dyDescent="0.25">
      <c r="A11" s="119" t="s">
        <v>241</v>
      </c>
      <c r="B11" s="120"/>
      <c r="C11" s="121">
        <v>2</v>
      </c>
      <c r="D11" s="125" t="s">
        <v>242</v>
      </c>
      <c r="E11" s="125" t="s">
        <v>243</v>
      </c>
      <c r="F11" s="125"/>
      <c r="G11" s="126"/>
      <c r="H11" s="126"/>
    </row>
    <row r="12" spans="1:8" s="124" customFormat="1" x14ac:dyDescent="0.25">
      <c r="A12" s="119"/>
      <c r="B12" s="120"/>
      <c r="C12" s="121">
        <v>3</v>
      </c>
      <c r="D12" s="127"/>
      <c r="E12" s="128" t="s">
        <v>244</v>
      </c>
      <c r="F12" s="129" t="s">
        <v>1529</v>
      </c>
      <c r="G12" s="130" t="s">
        <v>37</v>
      </c>
      <c r="H12" s="130" t="s">
        <v>37</v>
      </c>
    </row>
    <row r="13" spans="1:8" s="124" customFormat="1" x14ac:dyDescent="0.25">
      <c r="A13" s="119"/>
      <c r="B13" s="120"/>
      <c r="C13" s="121">
        <v>3</v>
      </c>
      <c r="D13" s="127"/>
      <c r="E13" s="128" t="s">
        <v>245</v>
      </c>
      <c r="F13" s="129" t="s">
        <v>1529</v>
      </c>
      <c r="G13" s="130" t="s">
        <v>37</v>
      </c>
      <c r="H13" s="130" t="s">
        <v>37</v>
      </c>
    </row>
    <row r="14" spans="1:8" s="124" customFormat="1" x14ac:dyDescent="0.25">
      <c r="A14" s="119" t="s">
        <v>246</v>
      </c>
      <c r="B14" s="120"/>
      <c r="C14" s="121">
        <v>3</v>
      </c>
      <c r="D14" s="128" t="s">
        <v>247</v>
      </c>
      <c r="E14" s="128" t="s">
        <v>248</v>
      </c>
      <c r="F14" s="129" t="s">
        <v>249</v>
      </c>
      <c r="G14" s="130" t="s">
        <v>39</v>
      </c>
      <c r="H14" s="130" t="s">
        <v>39</v>
      </c>
    </row>
    <row r="15" spans="1:8" s="124" customFormat="1" x14ac:dyDescent="0.25">
      <c r="A15" s="119" t="s">
        <v>250</v>
      </c>
      <c r="B15" s="120"/>
      <c r="C15" s="121">
        <v>3</v>
      </c>
      <c r="D15" s="128" t="s">
        <v>251</v>
      </c>
      <c r="E15" s="128" t="s">
        <v>252</v>
      </c>
      <c r="F15" s="129" t="s">
        <v>253</v>
      </c>
      <c r="G15" s="130" t="s">
        <v>39</v>
      </c>
      <c r="H15" s="130" t="s">
        <v>39</v>
      </c>
    </row>
    <row r="16" spans="1:8" s="124" customFormat="1" x14ac:dyDescent="0.25">
      <c r="A16" s="119" t="s">
        <v>254</v>
      </c>
      <c r="B16" s="120"/>
      <c r="C16" s="121">
        <v>3</v>
      </c>
      <c r="D16" s="128" t="s">
        <v>255</v>
      </c>
      <c r="E16" s="128" t="s">
        <v>256</v>
      </c>
      <c r="F16" s="129" t="s">
        <v>253</v>
      </c>
      <c r="G16" s="130" t="s">
        <v>39</v>
      </c>
      <c r="H16" s="130" t="s">
        <v>39</v>
      </c>
    </row>
    <row r="17" spans="1:8" s="124" customFormat="1" x14ac:dyDescent="0.25">
      <c r="A17" s="119" t="s">
        <v>257</v>
      </c>
      <c r="B17" s="120"/>
      <c r="C17" s="121">
        <v>3</v>
      </c>
      <c r="D17" s="128" t="s">
        <v>258</v>
      </c>
      <c r="E17" s="128" t="s">
        <v>259</v>
      </c>
      <c r="F17" s="129" t="s">
        <v>253</v>
      </c>
      <c r="G17" s="130" t="s">
        <v>39</v>
      </c>
      <c r="H17" s="130" t="s">
        <v>39</v>
      </c>
    </row>
    <row r="18" spans="1:8" s="124" customFormat="1" x14ac:dyDescent="0.25">
      <c r="A18" s="119" t="s">
        <v>260</v>
      </c>
      <c r="B18" s="120"/>
      <c r="C18" s="121">
        <v>3</v>
      </c>
      <c r="D18" s="128" t="s">
        <v>261</v>
      </c>
      <c r="E18" s="128" t="s">
        <v>261</v>
      </c>
      <c r="F18" s="131"/>
      <c r="G18" s="130" t="s">
        <v>37</v>
      </c>
      <c r="H18" s="130" t="s">
        <v>37</v>
      </c>
    </row>
    <row r="19" spans="1:8" s="135" customFormat="1" ht="27.75" customHeight="1" x14ac:dyDescent="0.25">
      <c r="A19" s="119" t="s">
        <v>262</v>
      </c>
      <c r="B19" s="120"/>
      <c r="C19" s="121">
        <v>4</v>
      </c>
      <c r="D19" s="132" t="s">
        <v>263</v>
      </c>
      <c r="E19" s="132" t="s">
        <v>264</v>
      </c>
      <c r="F19" s="133"/>
      <c r="G19" s="134" t="s">
        <v>37</v>
      </c>
      <c r="H19" s="134" t="s">
        <v>37</v>
      </c>
    </row>
    <row r="20" spans="1:8" s="135" customFormat="1" ht="27.75" customHeight="1" x14ac:dyDescent="0.25">
      <c r="A20" s="119"/>
      <c r="B20" s="120"/>
      <c r="C20" s="121">
        <v>5</v>
      </c>
      <c r="D20" s="127" t="s">
        <v>265</v>
      </c>
      <c r="E20" s="127" t="s">
        <v>266</v>
      </c>
      <c r="F20" s="136"/>
      <c r="G20" s="137" t="s">
        <v>37</v>
      </c>
      <c r="H20" s="137" t="s">
        <v>37</v>
      </c>
    </row>
    <row r="21" spans="1:8" s="124" customFormat="1" x14ac:dyDescent="0.25">
      <c r="A21" s="119" t="s">
        <v>267</v>
      </c>
      <c r="B21" s="120"/>
      <c r="C21" s="121">
        <v>3</v>
      </c>
      <c r="D21" s="128" t="s">
        <v>268</v>
      </c>
      <c r="E21" s="128" t="s">
        <v>268</v>
      </c>
      <c r="F21" s="129"/>
      <c r="G21" s="130" t="s">
        <v>37</v>
      </c>
      <c r="H21" s="130" t="s">
        <v>37</v>
      </c>
    </row>
    <row r="22" spans="1:8" s="135" customFormat="1" x14ac:dyDescent="0.25">
      <c r="A22" s="119"/>
      <c r="B22" s="120"/>
      <c r="C22" s="121"/>
      <c r="D22" s="132"/>
      <c r="E22" s="132" t="s">
        <v>269</v>
      </c>
      <c r="F22" s="133"/>
      <c r="G22" s="134"/>
      <c r="H22" s="134"/>
    </row>
    <row r="23" spans="1:8" s="135" customFormat="1" x14ac:dyDescent="0.25">
      <c r="A23" s="119"/>
      <c r="B23" s="120"/>
      <c r="C23" s="121"/>
      <c r="D23" s="132"/>
      <c r="E23" s="127" t="s">
        <v>270</v>
      </c>
      <c r="F23" s="138"/>
      <c r="G23" s="139" t="s">
        <v>37</v>
      </c>
      <c r="H23" s="139" t="s">
        <v>37</v>
      </c>
    </row>
    <row r="24" spans="1:8" s="135" customFormat="1" x14ac:dyDescent="0.25">
      <c r="A24" s="119"/>
      <c r="B24" s="120"/>
      <c r="C24" s="121"/>
      <c r="D24" s="132"/>
      <c r="E24" s="127" t="s">
        <v>271</v>
      </c>
      <c r="F24" s="138"/>
      <c r="G24" s="139" t="s">
        <v>39</v>
      </c>
      <c r="H24" s="139" t="s">
        <v>39</v>
      </c>
    </row>
    <row r="25" spans="1:8" s="135" customFormat="1" x14ac:dyDescent="0.25">
      <c r="A25" s="119" t="s">
        <v>272</v>
      </c>
      <c r="B25" s="120"/>
      <c r="C25" s="121">
        <v>4</v>
      </c>
      <c r="D25" s="132" t="s">
        <v>273</v>
      </c>
      <c r="E25" s="132" t="s">
        <v>274</v>
      </c>
      <c r="F25" s="133"/>
      <c r="G25" s="140"/>
      <c r="H25" s="140"/>
    </row>
    <row r="26" spans="1:8" s="124" customFormat="1" x14ac:dyDescent="0.25">
      <c r="A26" s="119" t="s">
        <v>275</v>
      </c>
      <c r="B26" s="120"/>
      <c r="C26" s="121">
        <v>5</v>
      </c>
      <c r="D26" s="127" t="s">
        <v>276</v>
      </c>
      <c r="E26" s="127" t="s">
        <v>276</v>
      </c>
      <c r="F26" s="141"/>
      <c r="G26" s="139" t="s">
        <v>37</v>
      </c>
      <c r="H26" s="139" t="s">
        <v>37</v>
      </c>
    </row>
    <row r="27" spans="1:8" s="124" customFormat="1" x14ac:dyDescent="0.25">
      <c r="A27" s="119" t="s">
        <v>277</v>
      </c>
      <c r="B27" s="120"/>
      <c r="C27" s="121">
        <v>5</v>
      </c>
      <c r="D27" s="127" t="s">
        <v>278</v>
      </c>
      <c r="E27" s="127" t="s">
        <v>278</v>
      </c>
      <c r="F27" s="141"/>
      <c r="G27" s="139" t="s">
        <v>37</v>
      </c>
      <c r="H27" s="139" t="s">
        <v>37</v>
      </c>
    </row>
    <row r="28" spans="1:8" s="135" customFormat="1" x14ac:dyDescent="0.25">
      <c r="A28" s="119" t="s">
        <v>279</v>
      </c>
      <c r="B28" s="120"/>
      <c r="C28" s="121">
        <v>4</v>
      </c>
      <c r="D28" s="132" t="s">
        <v>280</v>
      </c>
      <c r="E28" s="132" t="s">
        <v>281</v>
      </c>
      <c r="F28" s="133"/>
      <c r="G28" s="140"/>
      <c r="H28" s="140"/>
    </row>
    <row r="29" spans="1:8" s="124" customFormat="1" x14ac:dyDescent="0.25">
      <c r="A29" s="119" t="s">
        <v>282</v>
      </c>
      <c r="B29" s="120"/>
      <c r="C29" s="121">
        <v>5</v>
      </c>
      <c r="D29" s="127" t="s">
        <v>283</v>
      </c>
      <c r="E29" s="127" t="s">
        <v>284</v>
      </c>
      <c r="F29" s="141"/>
      <c r="G29" s="139" t="s">
        <v>39</v>
      </c>
      <c r="H29" s="139" t="s">
        <v>39</v>
      </c>
    </row>
    <row r="30" spans="1:8" s="135" customFormat="1" x14ac:dyDescent="0.25">
      <c r="A30" s="119" t="s">
        <v>285</v>
      </c>
      <c r="B30" s="120"/>
      <c r="C30" s="121">
        <v>4</v>
      </c>
      <c r="D30" s="132" t="s">
        <v>286</v>
      </c>
      <c r="E30" s="132" t="s">
        <v>287</v>
      </c>
      <c r="F30" s="133"/>
      <c r="G30" s="140"/>
      <c r="H30" s="140"/>
    </row>
    <row r="31" spans="1:8" s="124" customFormat="1" x14ac:dyDescent="0.25">
      <c r="A31" s="119" t="s">
        <v>288</v>
      </c>
      <c r="B31" s="120"/>
      <c r="C31" s="121">
        <v>5</v>
      </c>
      <c r="D31" s="127" t="s">
        <v>289</v>
      </c>
      <c r="E31" s="127" t="s">
        <v>290</v>
      </c>
      <c r="F31" s="141"/>
      <c r="G31" s="139" t="s">
        <v>37</v>
      </c>
      <c r="H31" s="139" t="s">
        <v>37</v>
      </c>
    </row>
    <row r="32" spans="1:8" s="124" customFormat="1" x14ac:dyDescent="0.25">
      <c r="A32" s="119" t="s">
        <v>291</v>
      </c>
      <c r="B32" s="120"/>
      <c r="C32" s="121">
        <v>5</v>
      </c>
      <c r="D32" s="127" t="s">
        <v>292</v>
      </c>
      <c r="E32" s="127" t="s">
        <v>293</v>
      </c>
      <c r="F32" s="141"/>
      <c r="G32" s="139" t="s">
        <v>37</v>
      </c>
      <c r="H32" s="139" t="s">
        <v>37</v>
      </c>
    </row>
    <row r="33" spans="1:8" s="124" customFormat="1" x14ac:dyDescent="0.25">
      <c r="A33" s="119" t="s">
        <v>294</v>
      </c>
      <c r="B33" s="120"/>
      <c r="C33" s="121">
        <v>3</v>
      </c>
      <c r="D33" s="128" t="s">
        <v>295</v>
      </c>
      <c r="E33" s="128" t="s">
        <v>296</v>
      </c>
      <c r="F33" s="129" t="s">
        <v>253</v>
      </c>
      <c r="G33" s="130" t="s">
        <v>39</v>
      </c>
      <c r="H33" s="130" t="s">
        <v>39</v>
      </c>
    </row>
    <row r="34" spans="1:8" s="124" customFormat="1" x14ac:dyDescent="0.25">
      <c r="A34" s="119" t="s">
        <v>297</v>
      </c>
      <c r="B34" s="120"/>
      <c r="C34" s="121">
        <v>3</v>
      </c>
      <c r="D34" s="128" t="s">
        <v>298</v>
      </c>
      <c r="E34" s="128" t="s">
        <v>299</v>
      </c>
      <c r="F34" s="129" t="s">
        <v>253</v>
      </c>
      <c r="G34" s="130" t="s">
        <v>39</v>
      </c>
      <c r="H34" s="130" t="s">
        <v>39</v>
      </c>
    </row>
    <row r="35" spans="1:8" s="144" customFormat="1" x14ac:dyDescent="0.25">
      <c r="A35" s="119" t="s">
        <v>300</v>
      </c>
      <c r="B35" s="120"/>
      <c r="C35" s="121">
        <v>2</v>
      </c>
      <c r="D35" s="125" t="s">
        <v>301</v>
      </c>
      <c r="E35" s="125" t="s">
        <v>302</v>
      </c>
      <c r="F35" s="142" t="s">
        <v>253</v>
      </c>
      <c r="G35" s="143" t="s">
        <v>39</v>
      </c>
      <c r="H35" s="143" t="s">
        <v>39</v>
      </c>
    </row>
    <row r="36" spans="1:8" s="135" customFormat="1" x14ac:dyDescent="0.25">
      <c r="A36" s="119" t="s">
        <v>303</v>
      </c>
      <c r="B36" s="120"/>
      <c r="C36" s="121">
        <v>3</v>
      </c>
      <c r="D36" s="128" t="s">
        <v>304</v>
      </c>
      <c r="E36" s="128" t="s">
        <v>305</v>
      </c>
      <c r="F36" s="145"/>
      <c r="G36" s="130"/>
      <c r="H36" s="130"/>
    </row>
    <row r="37" spans="1:8" s="144" customFormat="1" x14ac:dyDescent="0.25">
      <c r="A37" s="119" t="s">
        <v>306</v>
      </c>
      <c r="B37" s="120"/>
      <c r="C37" s="121">
        <v>2</v>
      </c>
      <c r="D37" s="125" t="s">
        <v>307</v>
      </c>
      <c r="E37" s="125" t="s">
        <v>308</v>
      </c>
      <c r="F37" s="125"/>
      <c r="G37" s="126"/>
      <c r="H37" s="126"/>
    </row>
    <row r="38" spans="1:8" s="124" customFormat="1" x14ac:dyDescent="0.25">
      <c r="A38" s="119" t="s">
        <v>309</v>
      </c>
      <c r="B38" s="120"/>
      <c r="C38" s="121">
        <v>3</v>
      </c>
      <c r="D38" s="128" t="s">
        <v>310</v>
      </c>
      <c r="E38" s="128" t="s">
        <v>311</v>
      </c>
      <c r="F38" s="145"/>
      <c r="G38" s="130"/>
      <c r="H38" s="130"/>
    </row>
    <row r="39" spans="1:8" s="144" customFormat="1" ht="27.6" x14ac:dyDescent="0.25">
      <c r="A39" s="119" t="s">
        <v>312</v>
      </c>
      <c r="B39" s="120"/>
      <c r="C39" s="121">
        <v>4</v>
      </c>
      <c r="D39" s="146" t="s">
        <v>313</v>
      </c>
      <c r="E39" s="146" t="s">
        <v>314</v>
      </c>
      <c r="F39" s="147"/>
      <c r="G39" s="148" t="s">
        <v>37</v>
      </c>
      <c r="H39" s="148" t="s">
        <v>37</v>
      </c>
    </row>
    <row r="40" spans="1:8" s="144" customFormat="1" x14ac:dyDescent="0.25">
      <c r="A40" s="119" t="s">
        <v>315</v>
      </c>
      <c r="B40" s="120"/>
      <c r="C40" s="121">
        <v>4</v>
      </c>
      <c r="D40" s="146" t="s">
        <v>316</v>
      </c>
      <c r="E40" s="146" t="s">
        <v>317</v>
      </c>
      <c r="F40" s="147"/>
      <c r="G40" s="148" t="s">
        <v>37</v>
      </c>
      <c r="H40" s="148" t="s">
        <v>37</v>
      </c>
    </row>
    <row r="41" spans="1:8" s="144" customFormat="1" x14ac:dyDescent="0.25">
      <c r="A41" s="119" t="s">
        <v>318</v>
      </c>
      <c r="B41" s="120"/>
      <c r="C41" s="121">
        <v>4</v>
      </c>
      <c r="D41" s="146" t="s">
        <v>319</v>
      </c>
      <c r="E41" s="146" t="s">
        <v>319</v>
      </c>
      <c r="F41" s="147"/>
      <c r="G41" s="148" t="s">
        <v>37</v>
      </c>
      <c r="H41" s="148" t="s">
        <v>37</v>
      </c>
    </row>
    <row r="42" spans="1:8" s="144" customFormat="1" x14ac:dyDescent="0.25">
      <c r="A42" s="119" t="s">
        <v>320</v>
      </c>
      <c r="B42" s="120"/>
      <c r="C42" s="121">
        <v>4</v>
      </c>
      <c r="D42" s="146" t="s">
        <v>321</v>
      </c>
      <c r="E42" s="146" t="s">
        <v>322</v>
      </c>
      <c r="F42" s="147"/>
      <c r="G42" s="148" t="s">
        <v>37</v>
      </c>
      <c r="H42" s="148" t="s">
        <v>37</v>
      </c>
    </row>
    <row r="43" spans="1:8" s="144" customFormat="1" x14ac:dyDescent="0.25">
      <c r="A43" s="119" t="s">
        <v>323</v>
      </c>
      <c r="B43" s="120"/>
      <c r="C43" s="121">
        <v>4</v>
      </c>
      <c r="D43" s="146" t="s">
        <v>324</v>
      </c>
      <c r="E43" s="146" t="s">
        <v>324</v>
      </c>
      <c r="F43" s="147"/>
      <c r="G43" s="148" t="s">
        <v>37</v>
      </c>
      <c r="H43" s="148" t="s">
        <v>37</v>
      </c>
    </row>
    <row r="44" spans="1:8" s="144" customFormat="1" x14ac:dyDescent="0.25">
      <c r="A44" s="119" t="s">
        <v>325</v>
      </c>
      <c r="B44" s="120"/>
      <c r="C44" s="121">
        <v>4</v>
      </c>
      <c r="D44" s="146" t="s">
        <v>326</v>
      </c>
      <c r="E44" s="146" t="s">
        <v>326</v>
      </c>
      <c r="F44" s="147"/>
      <c r="G44" s="148" t="s">
        <v>39</v>
      </c>
      <c r="H44" s="148" t="s">
        <v>39</v>
      </c>
    </row>
    <row r="45" spans="1:8" s="144" customFormat="1" x14ac:dyDescent="0.25">
      <c r="A45" s="119" t="s">
        <v>327</v>
      </c>
      <c r="B45" s="120"/>
      <c r="C45" s="121">
        <v>2</v>
      </c>
      <c r="D45" s="125" t="s">
        <v>328</v>
      </c>
      <c r="E45" s="125" t="s">
        <v>329</v>
      </c>
      <c r="F45" s="125"/>
      <c r="G45" s="126"/>
      <c r="H45" s="126"/>
    </row>
    <row r="46" spans="1:8" s="144" customFormat="1" x14ac:dyDescent="0.25">
      <c r="A46" s="119" t="s">
        <v>330</v>
      </c>
      <c r="B46" s="120"/>
      <c r="C46" s="121">
        <v>3</v>
      </c>
      <c r="D46" s="128" t="s">
        <v>261</v>
      </c>
      <c r="E46" s="128" t="s">
        <v>261</v>
      </c>
      <c r="F46" s="145"/>
      <c r="G46" s="130"/>
      <c r="H46" s="130"/>
    </row>
    <row r="47" spans="1:8" s="144" customFormat="1" x14ac:dyDescent="0.25">
      <c r="A47" s="119" t="s">
        <v>331</v>
      </c>
      <c r="B47" s="120"/>
      <c r="C47" s="121">
        <v>4</v>
      </c>
      <c r="D47" s="146" t="s">
        <v>332</v>
      </c>
      <c r="E47" s="146" t="s">
        <v>333</v>
      </c>
      <c r="F47" s="147"/>
      <c r="G47" s="148" t="s">
        <v>47</v>
      </c>
      <c r="H47" s="148" t="s">
        <v>47</v>
      </c>
    </row>
    <row r="48" spans="1:8" s="144" customFormat="1" ht="27.6" x14ac:dyDescent="0.25">
      <c r="A48" s="119" t="s">
        <v>334</v>
      </c>
      <c r="B48" s="120"/>
      <c r="C48" s="121">
        <v>4</v>
      </c>
      <c r="D48" s="146" t="s">
        <v>335</v>
      </c>
      <c r="E48" s="146" t="s">
        <v>336</v>
      </c>
      <c r="F48" s="147" t="s">
        <v>1530</v>
      </c>
      <c r="G48" s="149" t="s">
        <v>37</v>
      </c>
      <c r="H48" s="149" t="s">
        <v>37</v>
      </c>
    </row>
    <row r="49" spans="1:8" s="144" customFormat="1" x14ac:dyDescent="0.25">
      <c r="A49" s="119" t="s">
        <v>337</v>
      </c>
      <c r="B49" s="120"/>
      <c r="C49" s="121">
        <v>2</v>
      </c>
      <c r="D49" s="125" t="s">
        <v>338</v>
      </c>
      <c r="E49" s="125" t="s">
        <v>339</v>
      </c>
      <c r="F49" s="125"/>
      <c r="G49" s="126"/>
      <c r="H49" s="126"/>
    </row>
    <row r="50" spans="1:8" s="150" customFormat="1" x14ac:dyDescent="0.25">
      <c r="A50" s="119" t="s">
        <v>340</v>
      </c>
      <c r="B50" s="120"/>
      <c r="C50" s="121">
        <v>3</v>
      </c>
      <c r="D50" s="128" t="s">
        <v>341</v>
      </c>
      <c r="E50" s="128" t="s">
        <v>342</v>
      </c>
      <c r="F50" s="145"/>
      <c r="G50" s="130"/>
      <c r="H50" s="130"/>
    </row>
    <row r="51" spans="1:8" s="124" customFormat="1" x14ac:dyDescent="0.25">
      <c r="A51" s="119" t="s">
        <v>343</v>
      </c>
      <c r="B51" s="120"/>
      <c r="C51" s="121">
        <v>4</v>
      </c>
      <c r="D51" s="151" t="s">
        <v>344</v>
      </c>
      <c r="E51" s="151" t="s">
        <v>345</v>
      </c>
      <c r="F51" s="152" t="s">
        <v>346</v>
      </c>
      <c r="G51" s="153" t="s">
        <v>37</v>
      </c>
      <c r="H51" s="153" t="s">
        <v>37</v>
      </c>
    </row>
    <row r="52" spans="1:8" s="154" customFormat="1" x14ac:dyDescent="0.25">
      <c r="A52" s="119" t="s">
        <v>347</v>
      </c>
      <c r="B52" s="120"/>
      <c r="C52" s="121">
        <v>4</v>
      </c>
      <c r="D52" s="151" t="s">
        <v>348</v>
      </c>
      <c r="E52" s="151" t="s">
        <v>349</v>
      </c>
      <c r="F52" s="152" t="s">
        <v>346</v>
      </c>
      <c r="G52" s="153" t="s">
        <v>37</v>
      </c>
      <c r="H52" s="153" t="s">
        <v>37</v>
      </c>
    </row>
    <row r="53" spans="1:8" s="154" customFormat="1" x14ac:dyDescent="0.25">
      <c r="A53" s="119" t="s">
        <v>350</v>
      </c>
      <c r="B53" s="120"/>
      <c r="C53" s="121">
        <v>3</v>
      </c>
      <c r="D53" s="128" t="s">
        <v>351</v>
      </c>
      <c r="E53" s="128" t="s">
        <v>352</v>
      </c>
      <c r="F53" s="145"/>
      <c r="G53" s="130"/>
      <c r="H53" s="130"/>
    </row>
    <row r="54" spans="1:8" s="124" customFormat="1" x14ac:dyDescent="0.25">
      <c r="A54" s="119" t="s">
        <v>353</v>
      </c>
      <c r="B54" s="120"/>
      <c r="C54" s="121">
        <v>4</v>
      </c>
      <c r="D54" s="151" t="s">
        <v>354</v>
      </c>
      <c r="E54" s="151" t="s">
        <v>355</v>
      </c>
      <c r="F54" s="152"/>
      <c r="G54" s="155" t="s">
        <v>37</v>
      </c>
      <c r="H54" s="155" t="s">
        <v>37</v>
      </c>
    </row>
    <row r="55" spans="1:8" s="154" customFormat="1" x14ac:dyDescent="0.25">
      <c r="A55" s="119" t="s">
        <v>350</v>
      </c>
      <c r="B55" s="120"/>
      <c r="C55" s="121">
        <v>3</v>
      </c>
      <c r="D55" s="128" t="s">
        <v>351</v>
      </c>
      <c r="E55" s="128" t="s">
        <v>356</v>
      </c>
      <c r="F55" s="145"/>
      <c r="G55" s="130"/>
      <c r="H55" s="130"/>
    </row>
    <row r="56" spans="1:8" s="150" customFormat="1" ht="27.6" x14ac:dyDescent="0.25">
      <c r="A56" s="119" t="s">
        <v>340</v>
      </c>
      <c r="B56" s="120"/>
      <c r="C56" s="121">
        <v>3</v>
      </c>
      <c r="D56" s="128" t="s">
        <v>341</v>
      </c>
      <c r="E56" s="132" t="s">
        <v>357</v>
      </c>
      <c r="F56" s="133"/>
      <c r="G56" s="134"/>
      <c r="H56" s="134"/>
    </row>
    <row r="57" spans="1:8" s="135" customFormat="1" x14ac:dyDescent="0.25">
      <c r="A57" s="119"/>
      <c r="B57" s="120"/>
      <c r="C57" s="121">
        <v>5</v>
      </c>
      <c r="D57" s="127" t="s">
        <v>265</v>
      </c>
      <c r="E57" s="156" t="s">
        <v>358</v>
      </c>
      <c r="F57" s="157"/>
      <c r="G57" s="158" t="s">
        <v>49</v>
      </c>
      <c r="H57" s="158" t="s">
        <v>49</v>
      </c>
    </row>
    <row r="58" spans="1:8" s="150" customFormat="1" x14ac:dyDescent="0.25">
      <c r="A58" s="119" t="s">
        <v>340</v>
      </c>
      <c r="B58" s="120"/>
      <c r="C58" s="121">
        <v>3</v>
      </c>
      <c r="D58" s="128" t="s">
        <v>341</v>
      </c>
      <c r="E58" s="132" t="s">
        <v>359</v>
      </c>
      <c r="F58" s="133"/>
      <c r="G58" s="134"/>
      <c r="H58" s="134"/>
    </row>
    <row r="59" spans="1:8" s="135" customFormat="1" x14ac:dyDescent="0.25">
      <c r="A59" s="119"/>
      <c r="B59" s="120"/>
      <c r="C59" s="121">
        <v>5</v>
      </c>
      <c r="D59" s="127" t="s">
        <v>265</v>
      </c>
      <c r="E59" s="156" t="s">
        <v>360</v>
      </c>
      <c r="F59" s="157"/>
      <c r="G59" s="159" t="s">
        <v>48</v>
      </c>
      <c r="H59" s="159" t="s">
        <v>48</v>
      </c>
    </row>
    <row r="60" spans="1:8" s="135" customFormat="1" x14ac:dyDescent="0.25">
      <c r="A60" s="119"/>
      <c r="B60" s="120"/>
      <c r="C60" s="121">
        <v>5</v>
      </c>
      <c r="D60" s="127" t="s">
        <v>265</v>
      </c>
      <c r="E60" s="156" t="s">
        <v>361</v>
      </c>
      <c r="F60" s="157"/>
      <c r="G60" s="159" t="s">
        <v>46</v>
      </c>
      <c r="H60" s="159" t="s">
        <v>46</v>
      </c>
    </row>
    <row r="61" spans="1:8" s="150" customFormat="1" x14ac:dyDescent="0.25">
      <c r="A61" s="119" t="s">
        <v>340</v>
      </c>
      <c r="B61" s="120"/>
      <c r="C61" s="121">
        <v>3</v>
      </c>
      <c r="D61" s="128" t="s">
        <v>341</v>
      </c>
      <c r="E61" s="132" t="s">
        <v>362</v>
      </c>
      <c r="F61" s="147"/>
      <c r="G61" s="134"/>
      <c r="H61" s="134"/>
    </row>
    <row r="62" spans="1:8" s="135" customFormat="1" x14ac:dyDescent="0.25">
      <c r="A62" s="119"/>
      <c r="B62" s="120"/>
      <c r="C62" s="121">
        <v>5</v>
      </c>
      <c r="D62" s="127" t="s">
        <v>265</v>
      </c>
      <c r="E62" s="156" t="s">
        <v>48</v>
      </c>
      <c r="F62" s="157"/>
      <c r="G62" s="159" t="s">
        <v>48</v>
      </c>
      <c r="H62" s="159" t="s">
        <v>48</v>
      </c>
    </row>
    <row r="63" spans="1:8" s="135" customFormat="1" x14ac:dyDescent="0.25">
      <c r="A63" s="119"/>
      <c r="B63" s="120"/>
      <c r="C63" s="121">
        <v>5</v>
      </c>
      <c r="D63" s="127" t="s">
        <v>265</v>
      </c>
      <c r="E63" s="156" t="s">
        <v>361</v>
      </c>
      <c r="F63" s="157"/>
      <c r="G63" s="159" t="s">
        <v>46</v>
      </c>
      <c r="H63" s="159" t="s">
        <v>46</v>
      </c>
    </row>
    <row r="64" spans="1:8" s="154" customFormat="1" x14ac:dyDescent="0.25">
      <c r="A64" s="119" t="s">
        <v>363</v>
      </c>
      <c r="B64" s="120"/>
      <c r="C64" s="121">
        <v>1</v>
      </c>
      <c r="D64" s="122" t="s">
        <v>364</v>
      </c>
      <c r="E64" s="122" t="s">
        <v>7</v>
      </c>
      <c r="F64" s="122"/>
      <c r="G64" s="123"/>
      <c r="H64" s="123"/>
    </row>
    <row r="65" spans="1:8" s="154" customFormat="1" x14ac:dyDescent="0.25">
      <c r="A65" s="119" t="s">
        <v>365</v>
      </c>
      <c r="B65" s="120"/>
      <c r="C65" s="121">
        <v>2</v>
      </c>
      <c r="D65" s="125" t="s">
        <v>366</v>
      </c>
      <c r="E65" s="125" t="s">
        <v>367</v>
      </c>
      <c r="F65" s="142" t="s">
        <v>253</v>
      </c>
      <c r="G65" s="143" t="str">
        <f t="shared" ref="G65:H66" si="0">IF(iOC_Purpose="Benchmark","n/a","nicht enthalten")</f>
        <v>nicht enthalten</v>
      </c>
      <c r="H65" s="143" t="str">
        <f t="shared" si="0"/>
        <v>nicht enthalten</v>
      </c>
    </row>
    <row r="66" spans="1:8" s="154" customFormat="1" x14ac:dyDescent="0.25">
      <c r="A66" s="119" t="s">
        <v>368</v>
      </c>
      <c r="B66" s="120"/>
      <c r="C66" s="121">
        <v>2</v>
      </c>
      <c r="D66" s="125" t="s">
        <v>369</v>
      </c>
      <c r="E66" s="125" t="s">
        <v>370</v>
      </c>
      <c r="F66" s="142" t="s">
        <v>253</v>
      </c>
      <c r="G66" s="143" t="str">
        <f t="shared" si="0"/>
        <v>nicht enthalten</v>
      </c>
      <c r="H66" s="143" t="str">
        <f t="shared" si="0"/>
        <v>nicht enthalten</v>
      </c>
    </row>
    <row r="67" spans="1:8" s="154" customFormat="1" x14ac:dyDescent="0.25">
      <c r="A67" s="119" t="s">
        <v>371</v>
      </c>
      <c r="B67" s="120"/>
      <c r="C67" s="121">
        <v>2</v>
      </c>
      <c r="D67" s="125" t="s">
        <v>372</v>
      </c>
      <c r="E67" s="125" t="s">
        <v>372</v>
      </c>
      <c r="F67" s="125"/>
      <c r="G67" s="126"/>
      <c r="H67" s="126"/>
    </row>
    <row r="68" spans="1:8" s="154" customFormat="1" x14ac:dyDescent="0.25">
      <c r="A68" s="119" t="s">
        <v>373</v>
      </c>
      <c r="B68" s="120"/>
      <c r="C68" s="121">
        <v>3</v>
      </c>
      <c r="D68" s="128" t="s">
        <v>374</v>
      </c>
      <c r="E68" s="128" t="s">
        <v>375</v>
      </c>
      <c r="F68" s="145"/>
      <c r="G68" s="130" t="str">
        <f t="shared" ref="G68:H68" si="1">IF(iOC_Purpose="Benchmark","n/a","")</f>
        <v/>
      </c>
      <c r="H68" s="130" t="str">
        <f t="shared" si="1"/>
        <v/>
      </c>
    </row>
    <row r="69" spans="1:8" s="154" customFormat="1" x14ac:dyDescent="0.25">
      <c r="A69" s="119" t="s">
        <v>376</v>
      </c>
      <c r="B69" s="120"/>
      <c r="C69" s="121">
        <v>4</v>
      </c>
      <c r="D69" s="151" t="s">
        <v>377</v>
      </c>
      <c r="E69" s="151" t="s">
        <v>378</v>
      </c>
      <c r="F69" s="152" t="s">
        <v>253</v>
      </c>
      <c r="G69" s="155" t="str">
        <f t="shared" ref="G69:H69" si="2">IF(iOC_Purpose="Benchmark","n/a","enthalten")</f>
        <v>enthalten</v>
      </c>
      <c r="H69" s="155" t="str">
        <f t="shared" si="2"/>
        <v>enthalten</v>
      </c>
    </row>
    <row r="70" spans="1:8" s="124" customFormat="1" x14ac:dyDescent="0.25">
      <c r="A70" s="119" t="s">
        <v>379</v>
      </c>
      <c r="B70" s="120"/>
      <c r="C70" s="121">
        <v>2</v>
      </c>
      <c r="D70" s="125" t="s">
        <v>380</v>
      </c>
      <c r="E70" s="125" t="s">
        <v>381</v>
      </c>
      <c r="F70" s="125"/>
      <c r="G70" s="126"/>
      <c r="H70" s="126"/>
    </row>
    <row r="71" spans="1:8" s="124" customFormat="1" x14ac:dyDescent="0.25">
      <c r="A71" s="119" t="s">
        <v>382</v>
      </c>
      <c r="B71" s="120"/>
      <c r="C71" s="121">
        <v>3</v>
      </c>
      <c r="D71" s="128" t="s">
        <v>383</v>
      </c>
      <c r="E71" s="128" t="s">
        <v>384</v>
      </c>
      <c r="F71" s="145"/>
      <c r="G71" s="130"/>
      <c r="H71" s="130"/>
    </row>
    <row r="72" spans="1:8" s="124" customFormat="1" x14ac:dyDescent="0.25">
      <c r="A72" s="119" t="s">
        <v>385</v>
      </c>
      <c r="B72" s="120"/>
      <c r="C72" s="121">
        <v>4</v>
      </c>
      <c r="D72" s="146" t="s">
        <v>386</v>
      </c>
      <c r="E72" s="146" t="s">
        <v>387</v>
      </c>
      <c r="F72" s="147"/>
      <c r="G72" s="148" t="s">
        <v>39</v>
      </c>
      <c r="H72" s="148" t="s">
        <v>39</v>
      </c>
    </row>
    <row r="73" spans="1:8" s="124" customFormat="1" x14ac:dyDescent="0.25">
      <c r="A73" s="119" t="s">
        <v>388</v>
      </c>
      <c r="B73" s="120"/>
      <c r="C73" s="121">
        <v>4</v>
      </c>
      <c r="D73" s="146" t="s">
        <v>389</v>
      </c>
      <c r="E73" s="146" t="s">
        <v>390</v>
      </c>
      <c r="F73" s="147"/>
      <c r="G73" s="148" t="s">
        <v>39</v>
      </c>
      <c r="H73" s="148" t="s">
        <v>39</v>
      </c>
    </row>
    <row r="74" spans="1:8" s="124" customFormat="1" ht="31.95" customHeight="1" x14ac:dyDescent="0.25">
      <c r="A74" s="119" t="s">
        <v>391</v>
      </c>
      <c r="B74" s="120"/>
      <c r="C74" s="121">
        <v>4</v>
      </c>
      <c r="D74" s="146" t="s">
        <v>392</v>
      </c>
      <c r="E74" s="146" t="s">
        <v>393</v>
      </c>
      <c r="F74" s="160" t="s">
        <v>1531</v>
      </c>
      <c r="G74" s="148" t="s">
        <v>37</v>
      </c>
      <c r="H74" s="148" t="s">
        <v>37</v>
      </c>
    </row>
    <row r="75" spans="1:8" s="124" customFormat="1" ht="33.6" customHeight="1" x14ac:dyDescent="0.25">
      <c r="A75" s="119" t="s">
        <v>394</v>
      </c>
      <c r="B75" s="120"/>
      <c r="C75" s="121">
        <v>4</v>
      </c>
      <c r="D75" s="146" t="s">
        <v>395</v>
      </c>
      <c r="E75" s="146" t="s">
        <v>396</v>
      </c>
      <c r="F75" s="160" t="s">
        <v>1532</v>
      </c>
      <c r="G75" s="148" t="s">
        <v>37</v>
      </c>
      <c r="H75" s="148" t="s">
        <v>37</v>
      </c>
    </row>
    <row r="76" spans="1:8" s="150" customFormat="1" x14ac:dyDescent="0.25">
      <c r="A76" s="119" t="s">
        <v>397</v>
      </c>
      <c r="B76" s="120"/>
      <c r="C76" s="121">
        <v>1</v>
      </c>
      <c r="D76" s="122" t="s">
        <v>398</v>
      </c>
      <c r="E76" s="122" t="s">
        <v>9</v>
      </c>
      <c r="F76" s="122"/>
      <c r="G76" s="123"/>
      <c r="H76" s="123"/>
    </row>
    <row r="77" spans="1:8" s="124" customFormat="1" x14ac:dyDescent="0.25">
      <c r="A77" s="119" t="s">
        <v>399</v>
      </c>
      <c r="B77" s="120"/>
      <c r="C77" s="121">
        <v>2</v>
      </c>
      <c r="D77" s="125" t="s">
        <v>400</v>
      </c>
      <c r="E77" s="125" t="s">
        <v>401</v>
      </c>
      <c r="F77" s="125"/>
      <c r="G77" s="126"/>
      <c r="H77" s="126"/>
    </row>
    <row r="78" spans="1:8" s="161" customFormat="1" x14ac:dyDescent="0.25">
      <c r="A78" s="119" t="s">
        <v>402</v>
      </c>
      <c r="B78" s="120"/>
      <c r="C78" s="121">
        <v>3</v>
      </c>
      <c r="D78" s="128" t="s">
        <v>403</v>
      </c>
      <c r="E78" s="128" t="s">
        <v>404</v>
      </c>
      <c r="F78" s="145"/>
      <c r="G78" s="130" t="str">
        <f t="shared" ref="G78:H78" si="3">IF(iOC_Purpose="Benchmark","n/a","")</f>
        <v/>
      </c>
      <c r="H78" s="130" t="str">
        <f t="shared" si="3"/>
        <v/>
      </c>
    </row>
    <row r="79" spans="1:8" s="124" customFormat="1" x14ac:dyDescent="0.25">
      <c r="A79" s="119" t="s">
        <v>405</v>
      </c>
      <c r="B79" s="120"/>
      <c r="C79" s="121">
        <v>4</v>
      </c>
      <c r="D79" s="146" t="s">
        <v>406</v>
      </c>
      <c r="E79" s="146" t="s">
        <v>406</v>
      </c>
      <c r="F79" s="147"/>
      <c r="G79" s="148" t="s">
        <v>407</v>
      </c>
      <c r="H79" s="148" t="s">
        <v>408</v>
      </c>
    </row>
    <row r="80" spans="1:8" s="161" customFormat="1" x14ac:dyDescent="0.25">
      <c r="A80" s="119" t="s">
        <v>409</v>
      </c>
      <c r="B80" s="120"/>
      <c r="C80" s="121">
        <v>4</v>
      </c>
      <c r="D80" s="146" t="s">
        <v>410</v>
      </c>
      <c r="E80" s="146" t="s">
        <v>410</v>
      </c>
      <c r="F80" s="147"/>
      <c r="G80" s="148" t="s">
        <v>411</v>
      </c>
      <c r="H80" s="148" t="s">
        <v>411</v>
      </c>
    </row>
    <row r="81" spans="1:8" s="161" customFormat="1" x14ac:dyDescent="0.25">
      <c r="A81" s="119" t="s">
        <v>412</v>
      </c>
      <c r="B81" s="120"/>
      <c r="C81" s="121">
        <v>4</v>
      </c>
      <c r="D81" s="146" t="s">
        <v>413</v>
      </c>
      <c r="E81" s="146" t="s">
        <v>413</v>
      </c>
      <c r="F81" s="147"/>
      <c r="G81" s="148" t="s">
        <v>414</v>
      </c>
      <c r="H81" s="148" t="s">
        <v>414</v>
      </c>
    </row>
    <row r="82" spans="1:8" s="161" customFormat="1" x14ac:dyDescent="0.25">
      <c r="A82" s="119"/>
      <c r="B82" s="120"/>
      <c r="C82" s="121">
        <v>4</v>
      </c>
      <c r="D82" s="146" t="s">
        <v>415</v>
      </c>
      <c r="E82" s="146" t="s">
        <v>415</v>
      </c>
      <c r="F82" s="147" t="s">
        <v>1533</v>
      </c>
      <c r="G82" s="148" t="s">
        <v>416</v>
      </c>
      <c r="H82" s="148" t="s">
        <v>417</v>
      </c>
    </row>
    <row r="83" spans="1:8" s="161" customFormat="1" x14ac:dyDescent="0.25">
      <c r="A83" s="119" t="s">
        <v>418</v>
      </c>
      <c r="B83" s="120"/>
      <c r="C83" s="121">
        <v>4</v>
      </c>
      <c r="D83" s="146" t="s">
        <v>419</v>
      </c>
      <c r="E83" s="146" t="s">
        <v>419</v>
      </c>
      <c r="F83" s="147" t="s">
        <v>1534</v>
      </c>
      <c r="G83" s="148" t="s">
        <v>420</v>
      </c>
      <c r="H83" s="148" t="s">
        <v>420</v>
      </c>
    </row>
    <row r="84" spans="1:8" s="161" customFormat="1" x14ac:dyDescent="0.25">
      <c r="A84" s="119" t="s">
        <v>421</v>
      </c>
      <c r="B84" s="120"/>
      <c r="C84" s="121">
        <v>3</v>
      </c>
      <c r="D84" s="128" t="s">
        <v>422</v>
      </c>
      <c r="E84" s="128" t="s">
        <v>423</v>
      </c>
      <c r="F84" s="145"/>
      <c r="G84" s="130"/>
      <c r="H84" s="130"/>
    </row>
    <row r="85" spans="1:8" s="124" customFormat="1" x14ac:dyDescent="0.25">
      <c r="A85" s="119" t="s">
        <v>424</v>
      </c>
      <c r="B85" s="120"/>
      <c r="C85" s="121">
        <v>4</v>
      </c>
      <c r="D85" s="146" t="s">
        <v>425</v>
      </c>
      <c r="E85" s="146" t="s">
        <v>426</v>
      </c>
      <c r="F85" s="147" t="s">
        <v>1533</v>
      </c>
      <c r="G85" s="148" t="s">
        <v>37</v>
      </c>
      <c r="H85" s="148" t="s">
        <v>37</v>
      </c>
    </row>
    <row r="86" spans="1:8" s="124" customFormat="1" x14ac:dyDescent="0.25">
      <c r="A86" s="119" t="s">
        <v>427</v>
      </c>
      <c r="B86" s="120"/>
      <c r="C86" s="121">
        <v>1</v>
      </c>
      <c r="D86" s="122" t="s">
        <v>428</v>
      </c>
      <c r="E86" s="122" t="s">
        <v>429</v>
      </c>
      <c r="F86" s="122"/>
      <c r="G86" s="162"/>
      <c r="H86" s="162"/>
    </row>
    <row r="87" spans="1:8" s="124" customFormat="1" x14ac:dyDescent="0.25">
      <c r="A87" s="119" t="s">
        <v>430</v>
      </c>
      <c r="B87" s="120"/>
      <c r="C87" s="121">
        <v>2</v>
      </c>
      <c r="D87" s="125" t="s">
        <v>431</v>
      </c>
      <c r="E87" s="125" t="s">
        <v>432</v>
      </c>
      <c r="F87" s="125"/>
      <c r="G87" s="126"/>
      <c r="H87" s="126"/>
    </row>
    <row r="88" spans="1:8" s="124" customFormat="1" x14ac:dyDescent="0.25">
      <c r="A88" s="119" t="s">
        <v>433</v>
      </c>
      <c r="B88" s="120"/>
      <c r="C88" s="121">
        <v>3</v>
      </c>
      <c r="D88" s="128" t="s">
        <v>434</v>
      </c>
      <c r="E88" s="128" t="s">
        <v>435</v>
      </c>
      <c r="F88" s="145"/>
      <c r="G88" s="130"/>
      <c r="H88" s="130"/>
    </row>
    <row r="89" spans="1:8" s="124" customFormat="1" x14ac:dyDescent="0.25">
      <c r="A89" s="119" t="s">
        <v>436</v>
      </c>
      <c r="B89" s="120"/>
      <c r="C89" s="121">
        <v>4</v>
      </c>
      <c r="D89" s="146" t="s">
        <v>437</v>
      </c>
      <c r="E89" s="146" t="s">
        <v>438</v>
      </c>
      <c r="F89" s="147"/>
      <c r="G89" s="148" t="s">
        <v>44</v>
      </c>
      <c r="H89" s="148" t="s">
        <v>44</v>
      </c>
    </row>
    <row r="90" spans="1:8" s="124" customFormat="1" x14ac:dyDescent="0.25">
      <c r="A90" s="119" t="s">
        <v>439</v>
      </c>
      <c r="B90" s="120"/>
      <c r="C90" s="121">
        <v>4</v>
      </c>
      <c r="D90" s="146" t="s">
        <v>440</v>
      </c>
      <c r="E90" s="146" t="s">
        <v>441</v>
      </c>
      <c r="F90" s="147"/>
      <c r="G90" s="148" t="s">
        <v>42</v>
      </c>
      <c r="H90" s="148" t="s">
        <v>42</v>
      </c>
    </row>
    <row r="91" spans="1:8" s="124" customFormat="1" x14ac:dyDescent="0.25">
      <c r="A91" s="119" t="s">
        <v>442</v>
      </c>
      <c r="B91" s="120"/>
      <c r="C91" s="121">
        <v>4</v>
      </c>
      <c r="D91" s="146" t="s">
        <v>443</v>
      </c>
      <c r="E91" s="146" t="s">
        <v>444</v>
      </c>
      <c r="F91" s="147"/>
      <c r="G91" s="148" t="s">
        <v>44</v>
      </c>
      <c r="H91" s="148" t="s">
        <v>44</v>
      </c>
    </row>
    <row r="92" spans="1:8" s="124" customFormat="1" x14ac:dyDescent="0.25">
      <c r="A92" s="119" t="s">
        <v>445</v>
      </c>
      <c r="B92" s="120"/>
      <c r="C92" s="121">
        <v>4</v>
      </c>
      <c r="D92" s="146" t="s">
        <v>446</v>
      </c>
      <c r="E92" s="146" t="s">
        <v>447</v>
      </c>
      <c r="F92" s="147"/>
      <c r="G92" s="148" t="s">
        <v>42</v>
      </c>
      <c r="H92" s="148" t="s">
        <v>42</v>
      </c>
    </row>
    <row r="93" spans="1:8" s="144" customFormat="1" x14ac:dyDescent="0.25">
      <c r="A93" s="119" t="s">
        <v>448</v>
      </c>
      <c r="B93" s="120"/>
      <c r="C93" s="121">
        <v>4</v>
      </c>
      <c r="D93" s="146" t="s">
        <v>449</v>
      </c>
      <c r="E93" s="146" t="s">
        <v>317</v>
      </c>
      <c r="F93" s="147"/>
      <c r="G93" s="148" t="s">
        <v>42</v>
      </c>
      <c r="H93" s="148" t="s">
        <v>42</v>
      </c>
    </row>
    <row r="94" spans="1:8" s="124" customFormat="1" x14ac:dyDescent="0.25">
      <c r="A94" s="119" t="s">
        <v>450</v>
      </c>
      <c r="B94" s="120"/>
      <c r="C94" s="121">
        <v>4</v>
      </c>
      <c r="D94" s="146" t="s">
        <v>319</v>
      </c>
      <c r="E94" s="146" t="s">
        <v>319</v>
      </c>
      <c r="F94" s="147"/>
      <c r="G94" s="148" t="s">
        <v>42</v>
      </c>
      <c r="H94" s="148" t="s">
        <v>42</v>
      </c>
    </row>
    <row r="95" spans="1:8" s="124" customFormat="1" x14ac:dyDescent="0.25">
      <c r="A95" s="119" t="s">
        <v>451</v>
      </c>
      <c r="B95" s="120"/>
      <c r="C95" s="121">
        <v>4</v>
      </c>
      <c r="D95" s="146" t="s">
        <v>452</v>
      </c>
      <c r="E95" s="146" t="s">
        <v>453</v>
      </c>
      <c r="F95" s="147"/>
      <c r="G95" s="148" t="s">
        <v>42</v>
      </c>
      <c r="H95" s="148" t="s">
        <v>42</v>
      </c>
    </row>
    <row r="96" spans="1:8" s="124" customFormat="1" x14ac:dyDescent="0.25">
      <c r="A96" s="119" t="s">
        <v>454</v>
      </c>
      <c r="B96" s="120"/>
      <c r="C96" s="121">
        <v>4</v>
      </c>
      <c r="D96" s="146" t="s">
        <v>304</v>
      </c>
      <c r="E96" s="146" t="s">
        <v>305</v>
      </c>
      <c r="F96" s="147"/>
      <c r="G96" s="148" t="s">
        <v>42</v>
      </c>
      <c r="H96" s="148" t="s">
        <v>42</v>
      </c>
    </row>
    <row r="97" spans="1:8" s="124" customFormat="1" x14ac:dyDescent="0.25">
      <c r="A97" s="119" t="s">
        <v>455</v>
      </c>
      <c r="B97" s="120"/>
      <c r="C97" s="121">
        <v>4</v>
      </c>
      <c r="D97" s="146" t="s">
        <v>321</v>
      </c>
      <c r="E97" s="146" t="s">
        <v>322</v>
      </c>
      <c r="F97" s="147"/>
      <c r="G97" s="148" t="s">
        <v>42</v>
      </c>
      <c r="H97" s="148" t="s">
        <v>42</v>
      </c>
    </row>
    <row r="98" spans="1:8" s="124" customFormat="1" x14ac:dyDescent="0.25">
      <c r="A98" s="119" t="s">
        <v>456</v>
      </c>
      <c r="B98" s="120"/>
      <c r="C98" s="121">
        <v>4</v>
      </c>
      <c r="D98" s="146" t="s">
        <v>457</v>
      </c>
      <c r="E98" s="146" t="s">
        <v>458</v>
      </c>
      <c r="F98" s="147"/>
      <c r="G98" s="148" t="s">
        <v>44</v>
      </c>
      <c r="H98" s="148" t="s">
        <v>44</v>
      </c>
    </row>
    <row r="99" spans="1:8" s="124" customFormat="1" x14ac:dyDescent="0.25">
      <c r="A99" s="119" t="s">
        <v>459</v>
      </c>
      <c r="B99" s="120"/>
      <c r="C99" s="121">
        <v>4</v>
      </c>
      <c r="D99" s="146" t="s">
        <v>460</v>
      </c>
      <c r="E99" s="146" t="s">
        <v>461</v>
      </c>
      <c r="F99" s="147"/>
      <c r="G99" s="148" t="s">
        <v>42</v>
      </c>
      <c r="H99" s="148" t="s">
        <v>42</v>
      </c>
    </row>
    <row r="100" spans="1:8" s="124" customFormat="1" x14ac:dyDescent="0.25">
      <c r="A100" s="119" t="s">
        <v>462</v>
      </c>
      <c r="B100" s="120"/>
      <c r="C100" s="121">
        <v>4</v>
      </c>
      <c r="D100" s="146" t="s">
        <v>463</v>
      </c>
      <c r="E100" s="146" t="s">
        <v>464</v>
      </c>
      <c r="F100" s="147"/>
      <c r="G100" s="148" t="s">
        <v>42</v>
      </c>
      <c r="H100" s="148" t="s">
        <v>42</v>
      </c>
    </row>
    <row r="101" spans="1:8" s="124" customFormat="1" x14ac:dyDescent="0.25">
      <c r="A101" s="119" t="s">
        <v>465</v>
      </c>
      <c r="B101" s="120"/>
      <c r="C101" s="121">
        <v>4</v>
      </c>
      <c r="D101" s="146" t="s">
        <v>466</v>
      </c>
      <c r="E101" s="146" t="s">
        <v>467</v>
      </c>
      <c r="F101" s="147"/>
      <c r="G101" s="148" t="s">
        <v>42</v>
      </c>
      <c r="H101" s="148" t="s">
        <v>42</v>
      </c>
    </row>
    <row r="102" spans="1:8" s="124" customFormat="1" x14ac:dyDescent="0.25">
      <c r="A102" s="119" t="s">
        <v>468</v>
      </c>
      <c r="B102" s="120"/>
      <c r="C102" s="121">
        <v>4</v>
      </c>
      <c r="D102" s="146" t="s">
        <v>258</v>
      </c>
      <c r="E102" s="146" t="s">
        <v>259</v>
      </c>
      <c r="F102" s="147"/>
      <c r="G102" s="148" t="s">
        <v>42</v>
      </c>
      <c r="H102" s="148" t="s">
        <v>42</v>
      </c>
    </row>
    <row r="103" spans="1:8" s="124" customFormat="1" x14ac:dyDescent="0.25">
      <c r="A103" s="119" t="s">
        <v>469</v>
      </c>
      <c r="B103" s="120"/>
      <c r="C103" s="121">
        <v>4</v>
      </c>
      <c r="D103" s="146" t="s">
        <v>470</v>
      </c>
      <c r="E103" s="146" t="s">
        <v>471</v>
      </c>
      <c r="F103" s="147"/>
      <c r="G103" s="148" t="s">
        <v>42</v>
      </c>
      <c r="H103" s="148" t="s">
        <v>42</v>
      </c>
    </row>
    <row r="104" spans="1:8" s="124" customFormat="1" x14ac:dyDescent="0.25">
      <c r="A104" s="119" t="s">
        <v>472</v>
      </c>
      <c r="B104" s="120"/>
      <c r="C104" s="121">
        <v>4</v>
      </c>
      <c r="D104" s="146" t="s">
        <v>473</v>
      </c>
      <c r="E104" s="146" t="s">
        <v>474</v>
      </c>
      <c r="F104" s="147"/>
      <c r="G104" s="148" t="s">
        <v>44</v>
      </c>
      <c r="H104" s="148" t="s">
        <v>44</v>
      </c>
    </row>
    <row r="105" spans="1:8" s="124" customFormat="1" x14ac:dyDescent="0.25">
      <c r="A105" s="119" t="s">
        <v>475</v>
      </c>
      <c r="B105" s="120"/>
      <c r="C105" s="121">
        <v>4</v>
      </c>
      <c r="D105" s="146" t="s">
        <v>476</v>
      </c>
      <c r="E105" s="146" t="s">
        <v>477</v>
      </c>
      <c r="F105" s="147"/>
      <c r="G105" s="148" t="s">
        <v>44</v>
      </c>
      <c r="H105" s="148" t="s">
        <v>44</v>
      </c>
    </row>
    <row r="106" spans="1:8" s="124" customFormat="1" x14ac:dyDescent="0.25">
      <c r="A106" s="119" t="s">
        <v>478</v>
      </c>
      <c r="B106" s="120"/>
      <c r="C106" s="121">
        <v>2</v>
      </c>
      <c r="D106" s="125" t="s">
        <v>479</v>
      </c>
      <c r="E106" s="125" t="s">
        <v>480</v>
      </c>
      <c r="F106" s="125"/>
      <c r="G106" s="163"/>
      <c r="H106" s="163"/>
    </row>
    <row r="107" spans="1:8" s="150" customFormat="1" x14ac:dyDescent="0.25">
      <c r="A107" s="119" t="s">
        <v>56</v>
      </c>
      <c r="B107" s="120"/>
      <c r="C107" s="121">
        <v>3</v>
      </c>
      <c r="D107" s="164" t="s">
        <v>481</v>
      </c>
      <c r="E107" s="164" t="s">
        <v>482</v>
      </c>
      <c r="F107" s="165"/>
      <c r="G107" s="166" t="s">
        <v>483</v>
      </c>
      <c r="H107" s="166" t="s">
        <v>35</v>
      </c>
    </row>
    <row r="108" spans="1:8" s="150" customFormat="1" x14ac:dyDescent="0.25">
      <c r="A108" s="119" t="s">
        <v>56</v>
      </c>
      <c r="B108" s="120"/>
      <c r="C108" s="121">
        <v>3</v>
      </c>
      <c r="D108" s="164" t="s">
        <v>481</v>
      </c>
      <c r="E108" s="164" t="s">
        <v>484</v>
      </c>
      <c r="F108" s="165"/>
      <c r="G108" s="166" t="s">
        <v>35</v>
      </c>
      <c r="H108" s="166" t="s">
        <v>483</v>
      </c>
    </row>
    <row r="109" spans="1:8" s="167" customFormat="1" x14ac:dyDescent="0.3">
      <c r="A109" s="119" t="s">
        <v>58</v>
      </c>
      <c r="B109" s="120"/>
      <c r="C109" s="121">
        <v>3</v>
      </c>
      <c r="D109" s="164" t="s">
        <v>485</v>
      </c>
      <c r="E109" s="164" t="s">
        <v>486</v>
      </c>
      <c r="F109" s="165"/>
      <c r="G109" s="166" t="str">
        <f t="shared" ref="G109:H109" si="4">IF(iOC_LANG_DE,"Monat","month")</f>
        <v>Monat</v>
      </c>
      <c r="H109" s="166" t="str">
        <f t="shared" si="4"/>
        <v>Monat</v>
      </c>
    </row>
    <row r="110" spans="1:8" s="169" customFormat="1" x14ac:dyDescent="0.3">
      <c r="A110" s="119" t="s">
        <v>487</v>
      </c>
      <c r="B110" s="120"/>
      <c r="C110" s="121">
        <v>3</v>
      </c>
      <c r="D110" s="164" t="str">
        <f>IF(iOC_Purpose="Benchmark","Price ID","Billing ID")</f>
        <v>Billing ID</v>
      </c>
      <c r="E110" s="164" t="s">
        <v>488</v>
      </c>
      <c r="F110" s="165"/>
      <c r="G110" s="168" t="s">
        <v>489</v>
      </c>
      <c r="H110" s="166" t="s">
        <v>35</v>
      </c>
    </row>
    <row r="111" spans="1:8" s="169" customFormat="1" ht="27.6" x14ac:dyDescent="0.3">
      <c r="A111" s="119" t="s">
        <v>487</v>
      </c>
      <c r="B111" s="120"/>
      <c r="C111" s="121">
        <v>3</v>
      </c>
      <c r="D111" s="164" t="str">
        <f>IF(iOC_Purpose="Benchmark","Price ID","Billing ID")</f>
        <v>Billing ID</v>
      </c>
      <c r="E111" s="164" t="s">
        <v>490</v>
      </c>
      <c r="F111" s="165"/>
      <c r="G111" s="166" t="s">
        <v>35</v>
      </c>
      <c r="H111" s="168" t="s">
        <v>491</v>
      </c>
    </row>
  </sheetData>
  <sheetProtection algorithmName="SHA-512" hashValue="LSzG+G1JVTucToI0JJvapbAbbZzOpT2B+JVMiMY3CjJChfnQd+igMfr/rTPAmlnmbNLHAiLRbP7ZBQ7L56mWkg==" saltValue="M15IJQvN/1tuOXcxJALGUA==" spinCount="100000" sheet="1" objects="1" scenarios="1"/>
  <dataConsolidate/>
  <conditionalFormatting sqref="A10:A86 A89:A111">
    <cfRule type="expression" dxfId="25" priority="4026">
      <formula>OR(COUNTIF(INDIRECT("$A9:$A"&amp;8+COUNTA($A$10:$A$111)),A10)&gt;1,$A10="")</formula>
    </cfRule>
  </conditionalFormatting>
  <conditionalFormatting sqref="A87:A88">
    <cfRule type="expression" dxfId="24" priority="4029">
      <formula>OR(COUNTIF(INDIRECT("$A9:$A"&amp;8+COUNTA($A$10:$A$136)),A87)&gt;1,$A87="")</formula>
    </cfRule>
  </conditionalFormatting>
  <dataValidations disablePrompts="1" count="6">
    <dataValidation type="list" allowBlank="1" showInputMessage="1" showErrorMessage="1" sqref="G10:H11 G70:H71 G76:H78 G106:H106 G86:H87 G37:H38 G49:H50 G84:H84 G53:H53 G67:H68 G45:H46 G64:H64 G58:H58 G55:H56">
      <formula1>"n/a"</formula1>
    </dataValidation>
    <dataValidation type="list" allowBlank="1" showInputMessage="1" showErrorMessage="1" sqref="G12:H36 G65:H66 G68:H69 G85:H85 G72:H75 G38:H44 G50:H54">
      <formula1>iOC_Select</formula1>
    </dataValidation>
    <dataValidation type="list" errorStyle="warning" allowBlank="1" showErrorMessage="1" errorTitle="Server Capacity Measurement Unit" error="Your entered unit of measurement does not correspond to the common market terms, so please add an appropriate description to the glossary." sqref="G47:H47">
      <formula1>iOC_Select_Compute_Capacity</formula1>
    </dataValidation>
    <dataValidation errorStyle="warning" allowBlank="1" showInput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G48:H48"/>
    <dataValidation type="list" allowBlank="1" showInputMessage="1" showErrorMessage="1" sqref="G88:H105">
      <formula1>IF(iOC_Purpose="Benchmark",iOC_Select,iOC_Select_Financial_Responsibility)</formula1>
    </dataValidation>
    <dataValidation type="list" allowBlank="1" showInputMessage="1" showErrorMessage="1" sqref="G57:H57">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rowBreaks count="2" manualBreakCount="2">
    <brk id="27" min="2" max="7" man="1"/>
    <brk id="48" min="2" max="7"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H110"/>
  <sheetViews>
    <sheetView showGridLines="0" zoomScale="70" zoomScaleNormal="70" zoomScaleSheetLayoutView="70" workbookViewId="0">
      <selection activeCell="G5" sqref="G5"/>
    </sheetView>
  </sheetViews>
  <sheetFormatPr baseColWidth="10" defaultColWidth="10.44140625" defaultRowHeight="13.8" x14ac:dyDescent="0.25"/>
  <cols>
    <col min="1" max="1" width="0.109375" style="86" customWidth="1"/>
    <col min="2" max="2" width="3.5546875" style="87" customWidth="1"/>
    <col min="3" max="3" width="3.44140625" style="88" customWidth="1"/>
    <col min="4" max="4" width="68.33203125" style="87" hidden="1" customWidth="1"/>
    <col min="5" max="5" width="62" style="87" customWidth="1"/>
    <col min="6" max="6" width="76.33203125" style="87" customWidth="1"/>
    <col min="7" max="8" width="38.33203125" style="88" customWidth="1"/>
    <col min="9" max="16384" width="10.44140625" style="87"/>
  </cols>
  <sheetData>
    <row r="1" spans="1:8" s="95" customFormat="1" x14ac:dyDescent="0.3">
      <c r="A1" s="89" t="s">
        <v>217</v>
      </c>
      <c r="B1" s="90" t="s">
        <v>53</v>
      </c>
      <c r="C1" s="90"/>
      <c r="D1" s="91"/>
      <c r="E1" s="92" t="s">
        <v>218</v>
      </c>
      <c r="F1" s="93"/>
      <c r="G1" s="94"/>
      <c r="H1" s="94"/>
    </row>
    <row r="2" spans="1:8" s="95" customFormat="1" x14ac:dyDescent="0.25">
      <c r="A2" s="96"/>
      <c r="B2" s="90"/>
      <c r="C2" s="97"/>
      <c r="D2" s="98" t="s">
        <v>219</v>
      </c>
      <c r="E2" s="98" t="s">
        <v>219</v>
      </c>
      <c r="F2" s="99" t="s">
        <v>100</v>
      </c>
      <c r="G2" s="94"/>
      <c r="H2" s="94"/>
    </row>
    <row r="3" spans="1:8" s="95" customFormat="1" x14ac:dyDescent="0.25">
      <c r="A3" s="96"/>
      <c r="B3" s="90"/>
      <c r="C3" s="97"/>
      <c r="D3" s="98" t="s">
        <v>220</v>
      </c>
      <c r="E3" s="98" t="s">
        <v>221</v>
      </c>
      <c r="F3" s="99" t="s">
        <v>101</v>
      </c>
      <c r="G3" s="94"/>
      <c r="H3" s="94"/>
    </row>
    <row r="4" spans="1:8" s="95" customFormat="1" ht="27.6" x14ac:dyDescent="0.25">
      <c r="A4" s="96"/>
      <c r="B4" s="90"/>
      <c r="C4" s="97"/>
      <c r="D4" s="98" t="s">
        <v>222</v>
      </c>
      <c r="E4" s="98" t="s">
        <v>223</v>
      </c>
      <c r="F4" s="99" t="s">
        <v>224</v>
      </c>
    </row>
    <row r="5" spans="1:8" s="103" customFormat="1" x14ac:dyDescent="0.3">
      <c r="A5" s="96"/>
      <c r="B5" s="100"/>
      <c r="C5" s="101"/>
      <c r="D5" s="102"/>
      <c r="E5" s="102"/>
      <c r="F5" s="102"/>
      <c r="G5" s="94"/>
      <c r="H5" s="94"/>
    </row>
    <row r="6" spans="1:8" s="95" customFormat="1" x14ac:dyDescent="0.25">
      <c r="A6" s="104"/>
      <c r="B6" s="90"/>
      <c r="C6" s="109"/>
      <c r="D6" s="98" t="s">
        <v>228</v>
      </c>
      <c r="E6" s="106" t="s">
        <v>225</v>
      </c>
      <c r="F6" s="107"/>
      <c r="G6" s="108" t="s">
        <v>226</v>
      </c>
      <c r="H6" s="108" t="s">
        <v>227</v>
      </c>
    </row>
    <row r="7" spans="1:8" s="95" customFormat="1" ht="96.6" x14ac:dyDescent="0.25">
      <c r="A7" s="104"/>
      <c r="B7" s="90"/>
      <c r="C7" s="109"/>
      <c r="D7" s="98" t="s">
        <v>228</v>
      </c>
      <c r="E7" s="106" t="s">
        <v>229</v>
      </c>
      <c r="F7" s="110"/>
      <c r="G7" s="111" t="s">
        <v>492</v>
      </c>
      <c r="H7" s="111" t="s">
        <v>493</v>
      </c>
    </row>
    <row r="8" spans="1:8" s="95" customFormat="1" ht="45.15" customHeight="1" x14ac:dyDescent="0.25">
      <c r="A8" s="96"/>
      <c r="B8" s="90"/>
      <c r="C8" s="109"/>
      <c r="D8" s="98" t="s">
        <v>232</v>
      </c>
      <c r="E8" s="106" t="s">
        <v>233</v>
      </c>
      <c r="F8" s="107" t="s">
        <v>1535</v>
      </c>
      <c r="G8" s="111" t="s">
        <v>234</v>
      </c>
      <c r="H8" s="111" t="s">
        <v>234</v>
      </c>
    </row>
    <row r="9" spans="1:8" s="118" customFormat="1" x14ac:dyDescent="0.25">
      <c r="A9" s="112" t="s">
        <v>235</v>
      </c>
      <c r="B9" s="113" t="s">
        <v>236</v>
      </c>
      <c r="C9" s="114" t="s">
        <v>237</v>
      </c>
      <c r="D9" s="115" t="s">
        <v>238</v>
      </c>
      <c r="E9" s="115" t="s">
        <v>238</v>
      </c>
      <c r="F9" s="116" t="str">
        <f>IF(iOC_LANG_DE,"Anmerkung","Comment")</f>
        <v>Anmerkung</v>
      </c>
      <c r="G9" s="117" t="str">
        <f>IF(iOC_LANG_DE,"Variante ","Variant ")&amp;COLUMN()-COLUMN($F9)</f>
        <v>Variante 1</v>
      </c>
      <c r="H9" s="117" t="str">
        <f>IF(iOC_LANG_DE,"Variante ","Variant ")&amp;COLUMN()-COLUMN($F9)</f>
        <v>Variante 2</v>
      </c>
    </row>
    <row r="10" spans="1:8" s="124" customFormat="1" x14ac:dyDescent="0.25">
      <c r="A10" s="119"/>
      <c r="B10" s="120"/>
      <c r="C10" s="121">
        <v>1</v>
      </c>
      <c r="D10" s="122" t="s">
        <v>240</v>
      </c>
      <c r="E10" s="122" t="s">
        <v>14</v>
      </c>
      <c r="F10" s="122"/>
      <c r="G10" s="123"/>
      <c r="H10" s="123"/>
    </row>
    <row r="11" spans="1:8" s="124" customFormat="1" x14ac:dyDescent="0.25">
      <c r="A11" s="119"/>
      <c r="B11" s="120"/>
      <c r="C11" s="121">
        <v>2</v>
      </c>
      <c r="D11" s="125" t="s">
        <v>242</v>
      </c>
      <c r="E11" s="125" t="s">
        <v>243</v>
      </c>
      <c r="F11" s="125"/>
      <c r="G11" s="126"/>
      <c r="H11" s="126"/>
    </row>
    <row r="12" spans="1:8" s="124" customFormat="1" x14ac:dyDescent="0.25">
      <c r="A12" s="119"/>
      <c r="B12" s="120"/>
      <c r="C12" s="121">
        <v>3</v>
      </c>
      <c r="D12" s="127"/>
      <c r="E12" s="128" t="s">
        <v>244</v>
      </c>
      <c r="F12" s="129" t="s">
        <v>1529</v>
      </c>
      <c r="G12" s="130" t="s">
        <v>37</v>
      </c>
      <c r="H12" s="130" t="s">
        <v>37</v>
      </c>
    </row>
    <row r="13" spans="1:8" s="124" customFormat="1" x14ac:dyDescent="0.25">
      <c r="A13" s="119"/>
      <c r="B13" s="120"/>
      <c r="C13" s="121">
        <v>3</v>
      </c>
      <c r="D13" s="127"/>
      <c r="E13" s="128" t="s">
        <v>245</v>
      </c>
      <c r="F13" s="129" t="s">
        <v>1529</v>
      </c>
      <c r="G13" s="130" t="s">
        <v>37</v>
      </c>
      <c r="H13" s="130" t="s">
        <v>37</v>
      </c>
    </row>
    <row r="14" spans="1:8" s="124" customFormat="1" x14ac:dyDescent="0.25">
      <c r="A14" s="119"/>
      <c r="B14" s="120"/>
      <c r="C14" s="121">
        <v>3</v>
      </c>
      <c r="D14" s="128" t="s">
        <v>247</v>
      </c>
      <c r="E14" s="128" t="s">
        <v>248</v>
      </c>
      <c r="F14" s="129" t="s">
        <v>249</v>
      </c>
      <c r="G14" s="130" t="s">
        <v>39</v>
      </c>
      <c r="H14" s="130" t="s">
        <v>39</v>
      </c>
    </row>
    <row r="15" spans="1:8" s="124" customFormat="1" x14ac:dyDescent="0.25">
      <c r="A15" s="119"/>
      <c r="B15" s="120"/>
      <c r="C15" s="121">
        <v>3</v>
      </c>
      <c r="D15" s="128" t="s">
        <v>251</v>
      </c>
      <c r="E15" s="128" t="s">
        <v>252</v>
      </c>
      <c r="F15" s="129" t="s">
        <v>253</v>
      </c>
      <c r="G15" s="130" t="s">
        <v>39</v>
      </c>
      <c r="H15" s="130" t="s">
        <v>39</v>
      </c>
    </row>
    <row r="16" spans="1:8" s="124" customFormat="1" x14ac:dyDescent="0.25">
      <c r="A16" s="119"/>
      <c r="B16" s="120"/>
      <c r="C16" s="121">
        <v>3</v>
      </c>
      <c r="D16" s="128" t="s">
        <v>255</v>
      </c>
      <c r="E16" s="128" t="s">
        <v>256</v>
      </c>
      <c r="F16" s="129" t="s">
        <v>253</v>
      </c>
      <c r="G16" s="130" t="s">
        <v>39</v>
      </c>
      <c r="H16" s="130" t="s">
        <v>39</v>
      </c>
    </row>
    <row r="17" spans="1:8" s="124" customFormat="1" x14ac:dyDescent="0.25">
      <c r="A17" s="119"/>
      <c r="B17" s="120"/>
      <c r="C17" s="121">
        <v>3</v>
      </c>
      <c r="D17" s="128" t="s">
        <v>258</v>
      </c>
      <c r="E17" s="128" t="s">
        <v>259</v>
      </c>
      <c r="F17" s="129" t="s">
        <v>253</v>
      </c>
      <c r="G17" s="130" t="s">
        <v>39</v>
      </c>
      <c r="H17" s="130" t="s">
        <v>39</v>
      </c>
    </row>
    <row r="18" spans="1:8" s="124" customFormat="1" x14ac:dyDescent="0.25">
      <c r="A18" s="119"/>
      <c r="B18" s="120"/>
      <c r="C18" s="121">
        <v>3</v>
      </c>
      <c r="D18" s="128" t="s">
        <v>261</v>
      </c>
      <c r="E18" s="128" t="s">
        <v>261</v>
      </c>
      <c r="F18" s="131"/>
      <c r="G18" s="130" t="s">
        <v>37</v>
      </c>
      <c r="H18" s="130" t="s">
        <v>37</v>
      </c>
    </row>
    <row r="19" spans="1:8" s="135" customFormat="1" ht="27.75" customHeight="1" x14ac:dyDescent="0.25">
      <c r="A19" s="119"/>
      <c r="B19" s="120"/>
      <c r="C19" s="121">
        <v>4</v>
      </c>
      <c r="D19" s="132" t="s">
        <v>263</v>
      </c>
      <c r="E19" s="132" t="s">
        <v>264</v>
      </c>
      <c r="F19" s="133"/>
      <c r="G19" s="134" t="s">
        <v>37</v>
      </c>
      <c r="H19" s="134" t="s">
        <v>37</v>
      </c>
    </row>
    <row r="20" spans="1:8" s="135" customFormat="1" ht="27.75" customHeight="1" x14ac:dyDescent="0.25">
      <c r="A20" s="119"/>
      <c r="B20" s="120"/>
      <c r="C20" s="121">
        <v>5</v>
      </c>
      <c r="D20" s="127" t="s">
        <v>265</v>
      </c>
      <c r="E20" s="127" t="s">
        <v>266</v>
      </c>
      <c r="F20" s="136"/>
      <c r="G20" s="137" t="s">
        <v>37</v>
      </c>
      <c r="H20" s="137" t="s">
        <v>37</v>
      </c>
    </row>
    <row r="21" spans="1:8" s="124" customFormat="1" x14ac:dyDescent="0.25">
      <c r="A21" s="119"/>
      <c r="B21" s="120"/>
      <c r="C21" s="121">
        <v>3</v>
      </c>
      <c r="D21" s="128" t="s">
        <v>268</v>
      </c>
      <c r="E21" s="128" t="s">
        <v>268</v>
      </c>
      <c r="F21" s="129"/>
      <c r="G21" s="130" t="s">
        <v>37</v>
      </c>
      <c r="H21" s="130" t="s">
        <v>37</v>
      </c>
    </row>
    <row r="22" spans="1:8" s="135" customFormat="1" x14ac:dyDescent="0.25">
      <c r="A22" s="119"/>
      <c r="B22" s="120"/>
      <c r="C22" s="121">
        <v>4</v>
      </c>
      <c r="D22" s="132"/>
      <c r="E22" s="132" t="s">
        <v>269</v>
      </c>
      <c r="F22" s="133"/>
      <c r="G22" s="134"/>
      <c r="H22" s="134"/>
    </row>
    <row r="23" spans="1:8" s="135" customFormat="1" x14ac:dyDescent="0.25">
      <c r="A23" s="119"/>
      <c r="B23" s="120"/>
      <c r="C23" s="121">
        <v>5</v>
      </c>
      <c r="D23" s="132"/>
      <c r="E23" s="127" t="s">
        <v>270</v>
      </c>
      <c r="F23" s="138"/>
      <c r="G23" s="139" t="s">
        <v>37</v>
      </c>
      <c r="H23" s="139" t="s">
        <v>37</v>
      </c>
    </row>
    <row r="24" spans="1:8" s="135" customFormat="1" x14ac:dyDescent="0.25">
      <c r="A24" s="119"/>
      <c r="B24" s="120"/>
      <c r="C24" s="121">
        <v>5</v>
      </c>
      <c r="D24" s="132"/>
      <c r="E24" s="127" t="s">
        <v>271</v>
      </c>
      <c r="F24" s="138"/>
      <c r="G24" s="139" t="s">
        <v>39</v>
      </c>
      <c r="H24" s="139" t="s">
        <v>39</v>
      </c>
    </row>
    <row r="25" spans="1:8" s="135" customFormat="1" x14ac:dyDescent="0.25">
      <c r="A25" s="119"/>
      <c r="B25" s="120"/>
      <c r="C25" s="121">
        <v>4</v>
      </c>
      <c r="D25" s="132" t="s">
        <v>273</v>
      </c>
      <c r="E25" s="132" t="s">
        <v>274</v>
      </c>
      <c r="F25" s="133"/>
      <c r="G25" s="140"/>
      <c r="H25" s="140"/>
    </row>
    <row r="26" spans="1:8" s="124" customFormat="1" x14ac:dyDescent="0.25">
      <c r="A26" s="119"/>
      <c r="B26" s="120"/>
      <c r="C26" s="121">
        <v>5</v>
      </c>
      <c r="D26" s="127" t="s">
        <v>276</v>
      </c>
      <c r="E26" s="127" t="s">
        <v>276</v>
      </c>
      <c r="F26" s="141"/>
      <c r="G26" s="139" t="s">
        <v>37</v>
      </c>
      <c r="H26" s="139" t="s">
        <v>37</v>
      </c>
    </row>
    <row r="27" spans="1:8" s="124" customFormat="1" x14ac:dyDescent="0.25">
      <c r="A27" s="119"/>
      <c r="B27" s="120"/>
      <c r="C27" s="121">
        <v>5</v>
      </c>
      <c r="D27" s="127" t="s">
        <v>278</v>
      </c>
      <c r="E27" s="127" t="s">
        <v>278</v>
      </c>
      <c r="F27" s="141"/>
      <c r="G27" s="139" t="s">
        <v>37</v>
      </c>
      <c r="H27" s="139" t="s">
        <v>37</v>
      </c>
    </row>
    <row r="28" spans="1:8" s="135" customFormat="1" x14ac:dyDescent="0.25">
      <c r="A28" s="119"/>
      <c r="B28" s="120"/>
      <c r="C28" s="121">
        <v>4</v>
      </c>
      <c r="D28" s="132" t="s">
        <v>280</v>
      </c>
      <c r="E28" s="132" t="s">
        <v>281</v>
      </c>
      <c r="F28" s="133"/>
      <c r="G28" s="140"/>
      <c r="H28" s="140"/>
    </row>
    <row r="29" spans="1:8" s="124" customFormat="1" x14ac:dyDescent="0.25">
      <c r="A29" s="119"/>
      <c r="B29" s="120"/>
      <c r="C29" s="121">
        <v>5</v>
      </c>
      <c r="D29" s="127" t="s">
        <v>283</v>
      </c>
      <c r="E29" s="127" t="s">
        <v>284</v>
      </c>
      <c r="F29" s="141"/>
      <c r="G29" s="139" t="s">
        <v>39</v>
      </c>
      <c r="H29" s="139" t="s">
        <v>39</v>
      </c>
    </row>
    <row r="30" spans="1:8" s="135" customFormat="1" x14ac:dyDescent="0.25">
      <c r="A30" s="119"/>
      <c r="B30" s="120"/>
      <c r="C30" s="121">
        <v>4</v>
      </c>
      <c r="D30" s="132" t="s">
        <v>286</v>
      </c>
      <c r="E30" s="132" t="s">
        <v>287</v>
      </c>
      <c r="F30" s="133"/>
      <c r="G30" s="140"/>
      <c r="H30" s="140"/>
    </row>
    <row r="31" spans="1:8" s="124" customFormat="1" x14ac:dyDescent="0.25">
      <c r="A31" s="119"/>
      <c r="B31" s="120"/>
      <c r="C31" s="121">
        <v>5</v>
      </c>
      <c r="D31" s="127" t="s">
        <v>289</v>
      </c>
      <c r="E31" s="127" t="s">
        <v>290</v>
      </c>
      <c r="F31" s="141"/>
      <c r="G31" s="139" t="s">
        <v>37</v>
      </c>
      <c r="H31" s="139" t="s">
        <v>37</v>
      </c>
    </row>
    <row r="32" spans="1:8" s="124" customFormat="1" x14ac:dyDescent="0.25">
      <c r="A32" s="119"/>
      <c r="B32" s="120"/>
      <c r="C32" s="121">
        <v>5</v>
      </c>
      <c r="D32" s="127" t="s">
        <v>292</v>
      </c>
      <c r="E32" s="127" t="s">
        <v>293</v>
      </c>
      <c r="F32" s="141"/>
      <c r="G32" s="139" t="s">
        <v>37</v>
      </c>
      <c r="H32" s="139" t="s">
        <v>37</v>
      </c>
    </row>
    <row r="33" spans="1:8" s="124" customFormat="1" x14ac:dyDescent="0.25">
      <c r="A33" s="119"/>
      <c r="B33" s="120"/>
      <c r="C33" s="121">
        <v>3</v>
      </c>
      <c r="D33" s="128" t="s">
        <v>295</v>
      </c>
      <c r="E33" s="128" t="s">
        <v>296</v>
      </c>
      <c r="F33" s="129" t="s">
        <v>253</v>
      </c>
      <c r="G33" s="130" t="s">
        <v>39</v>
      </c>
      <c r="H33" s="130" t="s">
        <v>39</v>
      </c>
    </row>
    <row r="34" spans="1:8" s="124" customFormat="1" x14ac:dyDescent="0.25">
      <c r="A34" s="119"/>
      <c r="B34" s="120"/>
      <c r="C34" s="121">
        <v>3</v>
      </c>
      <c r="D34" s="128" t="s">
        <v>298</v>
      </c>
      <c r="E34" s="128" t="s">
        <v>299</v>
      </c>
      <c r="F34" s="129" t="s">
        <v>253</v>
      </c>
      <c r="G34" s="130" t="s">
        <v>39</v>
      </c>
      <c r="H34" s="130" t="s">
        <v>39</v>
      </c>
    </row>
    <row r="35" spans="1:8" s="144" customFormat="1" x14ac:dyDescent="0.25">
      <c r="A35" s="119"/>
      <c r="B35" s="120"/>
      <c r="C35" s="121">
        <v>2</v>
      </c>
      <c r="D35" s="125" t="s">
        <v>301</v>
      </c>
      <c r="E35" s="125" t="s">
        <v>302</v>
      </c>
      <c r="F35" s="142" t="s">
        <v>253</v>
      </c>
      <c r="G35" s="143" t="s">
        <v>39</v>
      </c>
      <c r="H35" s="143" t="s">
        <v>39</v>
      </c>
    </row>
    <row r="36" spans="1:8" s="144" customFormat="1" x14ac:dyDescent="0.25">
      <c r="A36" s="119"/>
      <c r="B36" s="120"/>
      <c r="C36" s="121">
        <v>2</v>
      </c>
      <c r="D36" s="125" t="s">
        <v>307</v>
      </c>
      <c r="E36" s="125" t="s">
        <v>308</v>
      </c>
      <c r="F36" s="125"/>
      <c r="G36" s="126"/>
      <c r="H36" s="126"/>
    </row>
    <row r="37" spans="1:8" s="124" customFormat="1" x14ac:dyDescent="0.25">
      <c r="A37" s="119"/>
      <c r="B37" s="120"/>
      <c r="C37" s="121">
        <v>3</v>
      </c>
      <c r="D37" s="128" t="s">
        <v>310</v>
      </c>
      <c r="E37" s="128" t="s">
        <v>311</v>
      </c>
      <c r="F37" s="145"/>
      <c r="G37" s="130"/>
      <c r="H37" s="130"/>
    </row>
    <row r="38" spans="1:8" s="144" customFormat="1" ht="27.6" x14ac:dyDescent="0.25">
      <c r="A38" s="119"/>
      <c r="B38" s="120"/>
      <c r="C38" s="121">
        <v>4</v>
      </c>
      <c r="D38" s="146" t="s">
        <v>313</v>
      </c>
      <c r="E38" s="146" t="s">
        <v>314</v>
      </c>
      <c r="F38" s="147"/>
      <c r="G38" s="148" t="s">
        <v>37</v>
      </c>
      <c r="H38" s="148" t="s">
        <v>37</v>
      </c>
    </row>
    <row r="39" spans="1:8" s="144" customFormat="1" x14ac:dyDescent="0.25">
      <c r="A39" s="119"/>
      <c r="B39" s="120"/>
      <c r="C39" s="121">
        <v>4</v>
      </c>
      <c r="D39" s="146" t="s">
        <v>316</v>
      </c>
      <c r="E39" s="146" t="s">
        <v>317</v>
      </c>
      <c r="F39" s="147"/>
      <c r="G39" s="148" t="s">
        <v>37</v>
      </c>
      <c r="H39" s="148" t="s">
        <v>37</v>
      </c>
    </row>
    <row r="40" spans="1:8" s="144" customFormat="1" x14ac:dyDescent="0.25">
      <c r="A40" s="119"/>
      <c r="B40" s="120"/>
      <c r="C40" s="121">
        <v>4</v>
      </c>
      <c r="D40" s="146" t="s">
        <v>319</v>
      </c>
      <c r="E40" s="146" t="s">
        <v>319</v>
      </c>
      <c r="F40" s="147"/>
      <c r="G40" s="148" t="s">
        <v>37</v>
      </c>
      <c r="H40" s="148" t="s">
        <v>37</v>
      </c>
    </row>
    <row r="41" spans="1:8" s="144" customFormat="1" x14ac:dyDescent="0.25">
      <c r="A41" s="119"/>
      <c r="B41" s="120"/>
      <c r="C41" s="121">
        <v>4</v>
      </c>
      <c r="D41" s="146" t="s">
        <v>321</v>
      </c>
      <c r="E41" s="146" t="s">
        <v>322</v>
      </c>
      <c r="F41" s="147"/>
      <c r="G41" s="148" t="s">
        <v>37</v>
      </c>
      <c r="H41" s="148" t="s">
        <v>37</v>
      </c>
    </row>
    <row r="42" spans="1:8" s="144" customFormat="1" x14ac:dyDescent="0.25">
      <c r="A42" s="119"/>
      <c r="B42" s="120"/>
      <c r="C42" s="121">
        <v>4</v>
      </c>
      <c r="D42" s="146" t="s">
        <v>324</v>
      </c>
      <c r="E42" s="146" t="s">
        <v>324</v>
      </c>
      <c r="F42" s="147"/>
      <c r="G42" s="148" t="s">
        <v>37</v>
      </c>
      <c r="H42" s="148" t="s">
        <v>37</v>
      </c>
    </row>
    <row r="43" spans="1:8" s="144" customFormat="1" x14ac:dyDescent="0.25">
      <c r="A43" s="119"/>
      <c r="B43" s="120"/>
      <c r="C43" s="121">
        <v>4</v>
      </c>
      <c r="D43" s="146" t="s">
        <v>326</v>
      </c>
      <c r="E43" s="146" t="s">
        <v>326</v>
      </c>
      <c r="F43" s="147"/>
      <c r="G43" s="148" t="s">
        <v>39</v>
      </c>
      <c r="H43" s="148" t="s">
        <v>39</v>
      </c>
    </row>
    <row r="44" spans="1:8" s="144" customFormat="1" x14ac:dyDescent="0.25">
      <c r="A44" s="119"/>
      <c r="B44" s="120"/>
      <c r="C44" s="121">
        <v>2</v>
      </c>
      <c r="D44" s="125" t="s">
        <v>328</v>
      </c>
      <c r="E44" s="125" t="s">
        <v>329</v>
      </c>
      <c r="F44" s="125"/>
      <c r="G44" s="126"/>
      <c r="H44" s="126"/>
    </row>
    <row r="45" spans="1:8" s="144" customFormat="1" x14ac:dyDescent="0.25">
      <c r="A45" s="119"/>
      <c r="B45" s="120"/>
      <c r="C45" s="121">
        <v>3</v>
      </c>
      <c r="D45" s="128" t="s">
        <v>261</v>
      </c>
      <c r="E45" s="128" t="s">
        <v>261</v>
      </c>
      <c r="F45" s="145"/>
      <c r="G45" s="130"/>
      <c r="H45" s="130"/>
    </row>
    <row r="46" spans="1:8" s="144" customFormat="1" x14ac:dyDescent="0.25">
      <c r="A46" s="119"/>
      <c r="B46" s="120"/>
      <c r="C46" s="121">
        <v>4</v>
      </c>
      <c r="D46" s="146" t="s">
        <v>332</v>
      </c>
      <c r="E46" s="146" t="s">
        <v>333</v>
      </c>
      <c r="F46" s="147"/>
      <c r="G46" s="148" t="s">
        <v>47</v>
      </c>
      <c r="H46" s="148" t="s">
        <v>47</v>
      </c>
    </row>
    <row r="47" spans="1:8" s="144" customFormat="1" ht="27.6" x14ac:dyDescent="0.25">
      <c r="A47" s="119"/>
      <c r="B47" s="120"/>
      <c r="C47" s="121">
        <v>4</v>
      </c>
      <c r="D47" s="146" t="s">
        <v>335</v>
      </c>
      <c r="E47" s="146" t="s">
        <v>336</v>
      </c>
      <c r="F47" s="147" t="s">
        <v>1530</v>
      </c>
      <c r="G47" s="149" t="s">
        <v>37</v>
      </c>
      <c r="H47" s="149" t="s">
        <v>37</v>
      </c>
    </row>
    <row r="48" spans="1:8" s="144" customFormat="1" x14ac:dyDescent="0.25">
      <c r="A48" s="119"/>
      <c r="B48" s="120"/>
      <c r="C48" s="121">
        <v>2</v>
      </c>
      <c r="D48" s="125" t="s">
        <v>338</v>
      </c>
      <c r="E48" s="125" t="s">
        <v>339</v>
      </c>
      <c r="F48" s="125"/>
      <c r="G48" s="126"/>
      <c r="H48" s="126"/>
    </row>
    <row r="49" spans="1:8" s="150" customFormat="1" x14ac:dyDescent="0.25">
      <c r="A49" s="119"/>
      <c r="B49" s="120"/>
      <c r="C49" s="121">
        <v>3</v>
      </c>
      <c r="D49" s="128" t="s">
        <v>341</v>
      </c>
      <c r="E49" s="128" t="s">
        <v>342</v>
      </c>
      <c r="F49" s="145"/>
      <c r="G49" s="130"/>
      <c r="H49" s="130"/>
    </row>
    <row r="50" spans="1:8" s="124" customFormat="1" x14ac:dyDescent="0.25">
      <c r="A50" s="119"/>
      <c r="B50" s="120"/>
      <c r="C50" s="121">
        <v>4</v>
      </c>
      <c r="D50" s="151" t="s">
        <v>344</v>
      </c>
      <c r="E50" s="151" t="s">
        <v>345</v>
      </c>
      <c r="F50" s="152" t="s">
        <v>346</v>
      </c>
      <c r="G50" s="153" t="s">
        <v>37</v>
      </c>
      <c r="H50" s="153" t="s">
        <v>37</v>
      </c>
    </row>
    <row r="51" spans="1:8" s="154" customFormat="1" x14ac:dyDescent="0.25">
      <c r="A51" s="119"/>
      <c r="B51" s="120"/>
      <c r="C51" s="121">
        <v>4</v>
      </c>
      <c r="D51" s="151" t="s">
        <v>348</v>
      </c>
      <c r="E51" s="151" t="s">
        <v>349</v>
      </c>
      <c r="F51" s="152" t="s">
        <v>346</v>
      </c>
      <c r="G51" s="153" t="s">
        <v>37</v>
      </c>
      <c r="H51" s="153" t="s">
        <v>37</v>
      </c>
    </row>
    <row r="52" spans="1:8" s="154" customFormat="1" x14ac:dyDescent="0.25">
      <c r="A52" s="119"/>
      <c r="B52" s="120"/>
      <c r="C52" s="121">
        <v>3</v>
      </c>
      <c r="D52" s="128" t="s">
        <v>351</v>
      </c>
      <c r="E52" s="128" t="s">
        <v>352</v>
      </c>
      <c r="F52" s="145"/>
      <c r="G52" s="130"/>
      <c r="H52" s="130"/>
    </row>
    <row r="53" spans="1:8" s="124" customFormat="1" x14ac:dyDescent="0.25">
      <c r="A53" s="119"/>
      <c r="B53" s="120"/>
      <c r="C53" s="121">
        <v>4</v>
      </c>
      <c r="D53" s="151" t="s">
        <v>354</v>
      </c>
      <c r="E53" s="151" t="s">
        <v>355</v>
      </c>
      <c r="F53" s="152"/>
      <c r="G53" s="155" t="s">
        <v>37</v>
      </c>
      <c r="H53" s="155" t="s">
        <v>37</v>
      </c>
    </row>
    <row r="54" spans="1:8" s="154" customFormat="1" x14ac:dyDescent="0.25">
      <c r="A54" s="119"/>
      <c r="B54" s="120"/>
      <c r="C54" s="121">
        <v>1</v>
      </c>
      <c r="D54" s="122" t="s">
        <v>364</v>
      </c>
      <c r="E54" s="122" t="s">
        <v>7</v>
      </c>
      <c r="F54" s="122"/>
      <c r="G54" s="123"/>
      <c r="H54" s="123"/>
    </row>
    <row r="55" spans="1:8" s="154" customFormat="1" x14ac:dyDescent="0.25">
      <c r="A55" s="119"/>
      <c r="B55" s="120"/>
      <c r="C55" s="121">
        <v>2</v>
      </c>
      <c r="D55" s="125" t="s">
        <v>366</v>
      </c>
      <c r="E55" s="125" t="s">
        <v>367</v>
      </c>
      <c r="F55" s="142" t="s">
        <v>253</v>
      </c>
      <c r="G55" s="143" t="str">
        <f t="shared" ref="G55:H56" si="0">IF(iOC_Purpose="Benchmark","n/a","nicht enthalten")</f>
        <v>nicht enthalten</v>
      </c>
      <c r="H55" s="143" t="str">
        <f t="shared" si="0"/>
        <v>nicht enthalten</v>
      </c>
    </row>
    <row r="56" spans="1:8" s="154" customFormat="1" x14ac:dyDescent="0.25">
      <c r="A56" s="119"/>
      <c r="B56" s="120"/>
      <c r="C56" s="121">
        <v>2</v>
      </c>
      <c r="D56" s="125" t="s">
        <v>369</v>
      </c>
      <c r="E56" s="125" t="s">
        <v>370</v>
      </c>
      <c r="F56" s="142" t="s">
        <v>253</v>
      </c>
      <c r="G56" s="143" t="str">
        <f t="shared" si="0"/>
        <v>nicht enthalten</v>
      </c>
      <c r="H56" s="143" t="str">
        <f t="shared" si="0"/>
        <v>nicht enthalten</v>
      </c>
    </row>
    <row r="57" spans="1:8" s="154" customFormat="1" x14ac:dyDescent="0.25">
      <c r="A57" s="119"/>
      <c r="B57" s="120"/>
      <c r="C57" s="121">
        <v>2</v>
      </c>
      <c r="D57" s="125" t="s">
        <v>372</v>
      </c>
      <c r="E57" s="125" t="s">
        <v>372</v>
      </c>
      <c r="F57" s="125"/>
      <c r="G57" s="126"/>
      <c r="H57" s="126"/>
    </row>
    <row r="58" spans="1:8" s="154" customFormat="1" x14ac:dyDescent="0.25">
      <c r="A58" s="119"/>
      <c r="B58" s="120"/>
      <c r="C58" s="121">
        <v>3</v>
      </c>
      <c r="D58" s="128" t="s">
        <v>374</v>
      </c>
      <c r="E58" s="128" t="s">
        <v>375</v>
      </c>
      <c r="F58" s="145"/>
      <c r="G58" s="130" t="str">
        <f t="shared" ref="G58:H58" si="1">IF(iOC_Purpose="Benchmark","n/a","")</f>
        <v/>
      </c>
      <c r="H58" s="130" t="str">
        <f t="shared" si="1"/>
        <v/>
      </c>
    </row>
    <row r="59" spans="1:8" s="154" customFormat="1" x14ac:dyDescent="0.25">
      <c r="A59" s="119"/>
      <c r="B59" s="120"/>
      <c r="C59" s="121">
        <v>4</v>
      </c>
      <c r="D59" s="151" t="s">
        <v>377</v>
      </c>
      <c r="E59" s="151" t="s">
        <v>378</v>
      </c>
      <c r="F59" s="152" t="s">
        <v>253</v>
      </c>
      <c r="G59" s="155" t="str">
        <f t="shared" ref="G59:H59" si="2">IF(iOC_Purpose="Benchmark","n/a","enthalten")</f>
        <v>enthalten</v>
      </c>
      <c r="H59" s="155" t="str">
        <f t="shared" si="2"/>
        <v>enthalten</v>
      </c>
    </row>
    <row r="60" spans="1:8" s="124" customFormat="1" x14ac:dyDescent="0.25">
      <c r="A60" s="119"/>
      <c r="B60" s="120"/>
      <c r="C60" s="121">
        <v>2</v>
      </c>
      <c r="D60" s="125" t="s">
        <v>380</v>
      </c>
      <c r="E60" s="125" t="s">
        <v>381</v>
      </c>
      <c r="F60" s="125"/>
      <c r="G60" s="126"/>
      <c r="H60" s="126"/>
    </row>
    <row r="61" spans="1:8" s="124" customFormat="1" x14ac:dyDescent="0.25">
      <c r="A61" s="119"/>
      <c r="B61" s="120"/>
      <c r="C61" s="121">
        <v>3</v>
      </c>
      <c r="D61" s="128" t="s">
        <v>383</v>
      </c>
      <c r="E61" s="128" t="s">
        <v>384</v>
      </c>
      <c r="F61" s="145"/>
      <c r="G61" s="130"/>
      <c r="H61" s="130"/>
    </row>
    <row r="62" spans="1:8" s="124" customFormat="1" x14ac:dyDescent="0.25">
      <c r="A62" s="119"/>
      <c r="B62" s="120"/>
      <c r="C62" s="121">
        <v>4</v>
      </c>
      <c r="D62" s="146" t="s">
        <v>386</v>
      </c>
      <c r="E62" s="146" t="s">
        <v>387</v>
      </c>
      <c r="F62" s="147"/>
      <c r="G62" s="148" t="s">
        <v>39</v>
      </c>
      <c r="H62" s="148" t="s">
        <v>39</v>
      </c>
    </row>
    <row r="63" spans="1:8" s="124" customFormat="1" x14ac:dyDescent="0.25">
      <c r="A63" s="119"/>
      <c r="B63" s="120"/>
      <c r="C63" s="121">
        <v>4</v>
      </c>
      <c r="D63" s="146" t="s">
        <v>389</v>
      </c>
      <c r="E63" s="146" t="s">
        <v>390</v>
      </c>
      <c r="F63" s="147"/>
      <c r="G63" s="148" t="s">
        <v>39</v>
      </c>
      <c r="H63" s="148" t="s">
        <v>39</v>
      </c>
    </row>
    <row r="64" spans="1:8" s="124" customFormat="1" ht="31.95" customHeight="1" x14ac:dyDescent="0.25">
      <c r="A64" s="119"/>
      <c r="B64" s="120"/>
      <c r="C64" s="121">
        <v>4</v>
      </c>
      <c r="D64" s="146" t="s">
        <v>392</v>
      </c>
      <c r="E64" s="146" t="s">
        <v>393</v>
      </c>
      <c r="F64" s="160" t="s">
        <v>1531</v>
      </c>
      <c r="G64" s="148" t="s">
        <v>37</v>
      </c>
      <c r="H64" s="148" t="s">
        <v>37</v>
      </c>
    </row>
    <row r="65" spans="1:8" s="124" customFormat="1" ht="36" customHeight="1" x14ac:dyDescent="0.25">
      <c r="A65" s="119"/>
      <c r="B65" s="120"/>
      <c r="C65" s="121">
        <v>4</v>
      </c>
      <c r="D65" s="146" t="s">
        <v>395</v>
      </c>
      <c r="E65" s="146" t="s">
        <v>396</v>
      </c>
      <c r="F65" s="160" t="s">
        <v>1532</v>
      </c>
      <c r="G65" s="148" t="s">
        <v>37</v>
      </c>
      <c r="H65" s="148" t="s">
        <v>37</v>
      </c>
    </row>
    <row r="66" spans="1:8" s="154" customFormat="1" x14ac:dyDescent="0.25">
      <c r="A66" s="119"/>
      <c r="B66" s="120"/>
      <c r="C66" s="121">
        <v>3</v>
      </c>
      <c r="D66" s="128" t="s">
        <v>351</v>
      </c>
      <c r="E66" s="128" t="s">
        <v>356</v>
      </c>
      <c r="F66" s="145"/>
      <c r="G66" s="130"/>
      <c r="H66" s="130"/>
    </row>
    <row r="67" spans="1:8" s="150" customFormat="1" ht="27.6" x14ac:dyDescent="0.25">
      <c r="A67" s="119"/>
      <c r="B67" s="120"/>
      <c r="C67" s="121">
        <v>3</v>
      </c>
      <c r="D67" s="128" t="s">
        <v>341</v>
      </c>
      <c r="E67" s="132" t="s">
        <v>357</v>
      </c>
      <c r="F67" s="133"/>
      <c r="G67" s="134"/>
      <c r="H67" s="134"/>
    </row>
    <row r="68" spans="1:8" s="135" customFormat="1" x14ac:dyDescent="0.25">
      <c r="A68" s="119"/>
      <c r="B68" s="120"/>
      <c r="C68" s="121">
        <v>5</v>
      </c>
      <c r="D68" s="127" t="s">
        <v>265</v>
      </c>
      <c r="E68" s="156" t="s">
        <v>358</v>
      </c>
      <c r="F68" s="157"/>
      <c r="G68" s="158" t="s">
        <v>49</v>
      </c>
      <c r="H68" s="158" t="s">
        <v>49</v>
      </c>
    </row>
    <row r="69" spans="1:8" s="150" customFormat="1" x14ac:dyDescent="0.25">
      <c r="A69" s="119"/>
      <c r="B69" s="120"/>
      <c r="C69" s="121">
        <v>3</v>
      </c>
      <c r="D69" s="128" t="s">
        <v>341</v>
      </c>
      <c r="E69" s="132" t="s">
        <v>359</v>
      </c>
      <c r="F69" s="133"/>
      <c r="G69" s="134"/>
      <c r="H69" s="134"/>
    </row>
    <row r="70" spans="1:8" s="135" customFormat="1" x14ac:dyDescent="0.25">
      <c r="A70" s="119"/>
      <c r="B70" s="120"/>
      <c r="C70" s="121">
        <v>5</v>
      </c>
      <c r="D70" s="127" t="s">
        <v>265</v>
      </c>
      <c r="E70" s="156" t="s">
        <v>360</v>
      </c>
      <c r="F70" s="157"/>
      <c r="G70" s="159" t="s">
        <v>48</v>
      </c>
      <c r="H70" s="159" t="s">
        <v>48</v>
      </c>
    </row>
    <row r="71" spans="1:8" s="135" customFormat="1" x14ac:dyDescent="0.25">
      <c r="A71" s="119"/>
      <c r="B71" s="120"/>
      <c r="C71" s="121">
        <v>5</v>
      </c>
      <c r="D71" s="127" t="s">
        <v>265</v>
      </c>
      <c r="E71" s="156" t="s">
        <v>361</v>
      </c>
      <c r="F71" s="157"/>
      <c r="G71" s="159" t="s">
        <v>46</v>
      </c>
      <c r="H71" s="159" t="s">
        <v>46</v>
      </c>
    </row>
    <row r="72" spans="1:8" s="150" customFormat="1" x14ac:dyDescent="0.25">
      <c r="A72" s="119"/>
      <c r="B72" s="120"/>
      <c r="C72" s="121">
        <v>3</v>
      </c>
      <c r="D72" s="128" t="s">
        <v>341</v>
      </c>
      <c r="E72" s="132" t="s">
        <v>362</v>
      </c>
      <c r="F72" s="147"/>
      <c r="G72" s="134"/>
      <c r="H72" s="134"/>
    </row>
    <row r="73" spans="1:8" s="135" customFormat="1" x14ac:dyDescent="0.25">
      <c r="A73" s="119"/>
      <c r="B73" s="120"/>
      <c r="C73" s="121">
        <v>5</v>
      </c>
      <c r="D73" s="127" t="s">
        <v>265</v>
      </c>
      <c r="E73" s="156" t="s">
        <v>48</v>
      </c>
      <c r="F73" s="157"/>
      <c r="G73" s="159" t="s">
        <v>48</v>
      </c>
      <c r="H73" s="159" t="s">
        <v>48</v>
      </c>
    </row>
    <row r="74" spans="1:8" s="135" customFormat="1" x14ac:dyDescent="0.25">
      <c r="A74" s="119"/>
      <c r="B74" s="120"/>
      <c r="C74" s="121">
        <v>5</v>
      </c>
      <c r="D74" s="127" t="s">
        <v>265</v>
      </c>
      <c r="E74" s="156" t="s">
        <v>361</v>
      </c>
      <c r="F74" s="157"/>
      <c r="G74" s="159" t="s">
        <v>46</v>
      </c>
      <c r="H74" s="159" t="s">
        <v>46</v>
      </c>
    </row>
    <row r="75" spans="1:8" s="150" customFormat="1" x14ac:dyDescent="0.25">
      <c r="A75" s="119"/>
      <c r="B75" s="120"/>
      <c r="C75" s="121">
        <v>1</v>
      </c>
      <c r="D75" s="122" t="s">
        <v>398</v>
      </c>
      <c r="E75" s="122" t="s">
        <v>9</v>
      </c>
      <c r="F75" s="122"/>
      <c r="G75" s="123"/>
      <c r="H75" s="123"/>
    </row>
    <row r="76" spans="1:8" s="124" customFormat="1" x14ac:dyDescent="0.25">
      <c r="A76" s="119"/>
      <c r="B76" s="120"/>
      <c r="C76" s="121">
        <v>2</v>
      </c>
      <c r="D76" s="125" t="s">
        <v>400</v>
      </c>
      <c r="E76" s="125" t="s">
        <v>401</v>
      </c>
      <c r="F76" s="125"/>
      <c r="G76" s="126"/>
      <c r="H76" s="126"/>
    </row>
    <row r="77" spans="1:8" s="161" customFormat="1" x14ac:dyDescent="0.25">
      <c r="A77" s="119"/>
      <c r="B77" s="120"/>
      <c r="C77" s="121">
        <v>3</v>
      </c>
      <c r="D77" s="128" t="s">
        <v>403</v>
      </c>
      <c r="E77" s="128" t="s">
        <v>404</v>
      </c>
      <c r="F77" s="145"/>
      <c r="G77" s="130" t="str">
        <f t="shared" ref="G77:H77" si="3">IF(iOC_Purpose="Benchmark","n/a","")</f>
        <v/>
      </c>
      <c r="H77" s="130" t="str">
        <f t="shared" si="3"/>
        <v/>
      </c>
    </row>
    <row r="78" spans="1:8" s="124" customFormat="1" x14ac:dyDescent="0.25">
      <c r="A78" s="119"/>
      <c r="B78" s="120"/>
      <c r="C78" s="121">
        <v>4</v>
      </c>
      <c r="D78" s="146" t="s">
        <v>406</v>
      </c>
      <c r="E78" s="146" t="s">
        <v>406</v>
      </c>
      <c r="F78" s="147"/>
      <c r="G78" s="148" t="s">
        <v>407</v>
      </c>
      <c r="H78" s="148" t="s">
        <v>408</v>
      </c>
    </row>
    <row r="79" spans="1:8" s="161" customFormat="1" x14ac:dyDescent="0.25">
      <c r="A79" s="119"/>
      <c r="B79" s="120"/>
      <c r="C79" s="121">
        <v>4</v>
      </c>
      <c r="D79" s="146" t="s">
        <v>410</v>
      </c>
      <c r="E79" s="146" t="s">
        <v>410</v>
      </c>
      <c r="F79" s="147"/>
      <c r="G79" s="148" t="s">
        <v>411</v>
      </c>
      <c r="H79" s="148" t="s">
        <v>411</v>
      </c>
    </row>
    <row r="80" spans="1:8" s="161" customFormat="1" x14ac:dyDescent="0.25">
      <c r="A80" s="119"/>
      <c r="B80" s="120"/>
      <c r="C80" s="121">
        <v>4</v>
      </c>
      <c r="D80" s="146" t="s">
        <v>413</v>
      </c>
      <c r="E80" s="146" t="s">
        <v>413</v>
      </c>
      <c r="F80" s="147"/>
      <c r="G80" s="148" t="s">
        <v>414</v>
      </c>
      <c r="H80" s="148" t="s">
        <v>414</v>
      </c>
    </row>
    <row r="81" spans="1:8" s="161" customFormat="1" x14ac:dyDescent="0.25">
      <c r="A81" s="119"/>
      <c r="B81" s="120"/>
      <c r="C81" s="121">
        <v>4</v>
      </c>
      <c r="D81" s="146" t="s">
        <v>415</v>
      </c>
      <c r="E81" s="146" t="s">
        <v>415</v>
      </c>
      <c r="F81" s="147" t="s">
        <v>1533</v>
      </c>
      <c r="G81" s="148" t="s">
        <v>416</v>
      </c>
      <c r="H81" s="148" t="s">
        <v>417</v>
      </c>
    </row>
    <row r="82" spans="1:8" s="161" customFormat="1" x14ac:dyDescent="0.25">
      <c r="A82" s="119"/>
      <c r="B82" s="120"/>
      <c r="C82" s="121">
        <v>4</v>
      </c>
      <c r="D82" s="146" t="s">
        <v>419</v>
      </c>
      <c r="E82" s="146" t="s">
        <v>419</v>
      </c>
      <c r="F82" s="147" t="s">
        <v>1533</v>
      </c>
      <c r="G82" s="148" t="s">
        <v>420</v>
      </c>
      <c r="H82" s="148" t="s">
        <v>420</v>
      </c>
    </row>
    <row r="83" spans="1:8" s="161" customFormat="1" x14ac:dyDescent="0.25">
      <c r="A83" s="119"/>
      <c r="B83" s="120"/>
      <c r="C83" s="121">
        <v>3</v>
      </c>
      <c r="D83" s="128" t="s">
        <v>422</v>
      </c>
      <c r="E83" s="128" t="s">
        <v>423</v>
      </c>
      <c r="F83" s="145"/>
      <c r="G83" s="130"/>
      <c r="H83" s="130"/>
    </row>
    <row r="84" spans="1:8" s="124" customFormat="1" x14ac:dyDescent="0.25">
      <c r="A84" s="119"/>
      <c r="B84" s="120"/>
      <c r="C84" s="121">
        <v>4</v>
      </c>
      <c r="D84" s="146" t="s">
        <v>425</v>
      </c>
      <c r="E84" s="146" t="s">
        <v>426</v>
      </c>
      <c r="F84" s="147" t="s">
        <v>1533</v>
      </c>
      <c r="G84" s="148" t="s">
        <v>37</v>
      </c>
      <c r="H84" s="148" t="s">
        <v>37</v>
      </c>
    </row>
    <row r="85" spans="1:8" s="124" customFormat="1" x14ac:dyDescent="0.25">
      <c r="A85" s="119"/>
      <c r="B85" s="120"/>
      <c r="C85" s="121">
        <v>1</v>
      </c>
      <c r="D85" s="122" t="s">
        <v>428</v>
      </c>
      <c r="E85" s="122" t="s">
        <v>429</v>
      </c>
      <c r="F85" s="122"/>
      <c r="G85" s="162"/>
      <c r="H85" s="162"/>
    </row>
    <row r="86" spans="1:8" s="124" customFormat="1" x14ac:dyDescent="0.25">
      <c r="A86" s="119"/>
      <c r="B86" s="120"/>
      <c r="C86" s="121">
        <v>2</v>
      </c>
      <c r="D86" s="125" t="s">
        <v>431</v>
      </c>
      <c r="E86" s="125" t="s">
        <v>432</v>
      </c>
      <c r="F86" s="125"/>
      <c r="G86" s="126"/>
      <c r="H86" s="126"/>
    </row>
    <row r="87" spans="1:8" s="124" customFormat="1" x14ac:dyDescent="0.25">
      <c r="A87" s="119"/>
      <c r="B87" s="120"/>
      <c r="C87" s="121">
        <v>3</v>
      </c>
      <c r="D87" s="128" t="s">
        <v>434</v>
      </c>
      <c r="E87" s="128" t="s">
        <v>435</v>
      </c>
      <c r="F87" s="145"/>
      <c r="G87" s="130"/>
      <c r="H87" s="130"/>
    </row>
    <row r="88" spans="1:8" s="124" customFormat="1" x14ac:dyDescent="0.25">
      <c r="A88" s="119"/>
      <c r="B88" s="120"/>
      <c r="C88" s="121">
        <v>4</v>
      </c>
      <c r="D88" s="146" t="s">
        <v>437</v>
      </c>
      <c r="E88" s="146" t="s">
        <v>438</v>
      </c>
      <c r="F88" s="147"/>
      <c r="G88" s="148" t="s">
        <v>44</v>
      </c>
      <c r="H88" s="148" t="s">
        <v>44</v>
      </c>
    </row>
    <row r="89" spans="1:8" s="124" customFormat="1" x14ac:dyDescent="0.25">
      <c r="A89" s="119"/>
      <c r="B89" s="120"/>
      <c r="C89" s="121">
        <v>4</v>
      </c>
      <c r="D89" s="146" t="s">
        <v>440</v>
      </c>
      <c r="E89" s="146" t="s">
        <v>441</v>
      </c>
      <c r="F89" s="147"/>
      <c r="G89" s="148" t="s">
        <v>42</v>
      </c>
      <c r="H89" s="148" t="s">
        <v>42</v>
      </c>
    </row>
    <row r="90" spans="1:8" s="124" customFormat="1" x14ac:dyDescent="0.25">
      <c r="A90" s="119"/>
      <c r="B90" s="120"/>
      <c r="C90" s="121">
        <v>4</v>
      </c>
      <c r="D90" s="146" t="s">
        <v>443</v>
      </c>
      <c r="E90" s="146" t="s">
        <v>444</v>
      </c>
      <c r="F90" s="147"/>
      <c r="G90" s="148" t="s">
        <v>44</v>
      </c>
      <c r="H90" s="148" t="s">
        <v>44</v>
      </c>
    </row>
    <row r="91" spans="1:8" s="124" customFormat="1" x14ac:dyDescent="0.25">
      <c r="A91" s="119"/>
      <c r="B91" s="120"/>
      <c r="C91" s="121">
        <v>4</v>
      </c>
      <c r="D91" s="146" t="s">
        <v>446</v>
      </c>
      <c r="E91" s="146" t="s">
        <v>447</v>
      </c>
      <c r="F91" s="147"/>
      <c r="G91" s="148" t="s">
        <v>42</v>
      </c>
      <c r="H91" s="148" t="s">
        <v>42</v>
      </c>
    </row>
    <row r="92" spans="1:8" s="144" customFormat="1" x14ac:dyDescent="0.25">
      <c r="A92" s="119"/>
      <c r="B92" s="120"/>
      <c r="C92" s="121">
        <v>4</v>
      </c>
      <c r="D92" s="146" t="s">
        <v>449</v>
      </c>
      <c r="E92" s="146" t="s">
        <v>317</v>
      </c>
      <c r="F92" s="147"/>
      <c r="G92" s="148" t="s">
        <v>42</v>
      </c>
      <c r="H92" s="148" t="s">
        <v>42</v>
      </c>
    </row>
    <row r="93" spans="1:8" s="124" customFormat="1" x14ac:dyDescent="0.25">
      <c r="A93" s="119"/>
      <c r="B93" s="120"/>
      <c r="C93" s="121">
        <v>4</v>
      </c>
      <c r="D93" s="146" t="s">
        <v>319</v>
      </c>
      <c r="E93" s="146" t="s">
        <v>319</v>
      </c>
      <c r="F93" s="147"/>
      <c r="G93" s="148" t="s">
        <v>42</v>
      </c>
      <c r="H93" s="148" t="s">
        <v>42</v>
      </c>
    </row>
    <row r="94" spans="1:8" s="144" customFormat="1" x14ac:dyDescent="0.25">
      <c r="A94" s="119"/>
      <c r="B94" s="120"/>
      <c r="C94" s="121">
        <v>4</v>
      </c>
      <c r="D94" s="146" t="s">
        <v>494</v>
      </c>
      <c r="E94" s="146" t="s">
        <v>453</v>
      </c>
      <c r="F94" s="147"/>
      <c r="G94" s="148" t="s">
        <v>42</v>
      </c>
      <c r="H94" s="148" t="s">
        <v>42</v>
      </c>
    </row>
    <row r="95" spans="1:8" s="124" customFormat="1" x14ac:dyDescent="0.25">
      <c r="A95" s="119"/>
      <c r="B95" s="120"/>
      <c r="C95" s="121">
        <v>4</v>
      </c>
      <c r="D95" s="146" t="s">
        <v>452</v>
      </c>
      <c r="E95" s="146" t="s">
        <v>305</v>
      </c>
      <c r="F95" s="147"/>
      <c r="G95" s="148" t="s">
        <v>42</v>
      </c>
      <c r="H95" s="148" t="s">
        <v>42</v>
      </c>
    </row>
    <row r="96" spans="1:8" s="124" customFormat="1" x14ac:dyDescent="0.25">
      <c r="A96" s="119"/>
      <c r="B96" s="120"/>
      <c r="C96" s="121">
        <v>4</v>
      </c>
      <c r="D96" s="146" t="s">
        <v>304</v>
      </c>
      <c r="E96" s="146" t="s">
        <v>322</v>
      </c>
      <c r="F96" s="147"/>
      <c r="G96" s="148" t="s">
        <v>42</v>
      </c>
      <c r="H96" s="148" t="s">
        <v>42</v>
      </c>
    </row>
    <row r="97" spans="1:8" s="124" customFormat="1" x14ac:dyDescent="0.25">
      <c r="A97" s="119"/>
      <c r="B97" s="120"/>
      <c r="C97" s="121">
        <v>4</v>
      </c>
      <c r="D97" s="146" t="s">
        <v>495</v>
      </c>
      <c r="E97" s="146" t="s">
        <v>458</v>
      </c>
      <c r="F97" s="147"/>
      <c r="G97" s="148" t="s">
        <v>44</v>
      </c>
      <c r="H97" s="148" t="s">
        <v>44</v>
      </c>
    </row>
    <row r="98" spans="1:8" s="124" customFormat="1" x14ac:dyDescent="0.25">
      <c r="A98" s="119"/>
      <c r="B98" s="120"/>
      <c r="C98" s="121">
        <v>4</v>
      </c>
      <c r="D98" s="146" t="s">
        <v>496</v>
      </c>
      <c r="E98" s="146" t="s">
        <v>461</v>
      </c>
      <c r="F98" s="147"/>
      <c r="G98" s="148" t="s">
        <v>42</v>
      </c>
      <c r="H98" s="148" t="s">
        <v>42</v>
      </c>
    </row>
    <row r="99" spans="1:8" s="124" customFormat="1" x14ac:dyDescent="0.25">
      <c r="A99" s="119"/>
      <c r="B99" s="120"/>
      <c r="C99" s="121">
        <v>4</v>
      </c>
      <c r="D99" s="146" t="s">
        <v>457</v>
      </c>
      <c r="E99" s="146" t="s">
        <v>464</v>
      </c>
      <c r="F99" s="147"/>
      <c r="G99" s="148" t="s">
        <v>42</v>
      </c>
      <c r="H99" s="148" t="s">
        <v>42</v>
      </c>
    </row>
    <row r="100" spans="1:8" s="124" customFormat="1" x14ac:dyDescent="0.25">
      <c r="A100" s="119"/>
      <c r="B100" s="120"/>
      <c r="C100" s="121">
        <v>4</v>
      </c>
      <c r="D100" s="146" t="s">
        <v>460</v>
      </c>
      <c r="E100" s="146" t="s">
        <v>467</v>
      </c>
      <c r="F100" s="147"/>
      <c r="G100" s="148" t="s">
        <v>42</v>
      </c>
      <c r="H100" s="148" t="s">
        <v>42</v>
      </c>
    </row>
    <row r="101" spans="1:8" s="124" customFormat="1" x14ac:dyDescent="0.25">
      <c r="A101" s="119"/>
      <c r="B101" s="120"/>
      <c r="C101" s="121">
        <v>4</v>
      </c>
      <c r="D101" s="146" t="s">
        <v>463</v>
      </c>
      <c r="E101" s="146" t="s">
        <v>259</v>
      </c>
      <c r="F101" s="147"/>
      <c r="G101" s="148" t="s">
        <v>42</v>
      </c>
      <c r="H101" s="148" t="s">
        <v>42</v>
      </c>
    </row>
    <row r="102" spans="1:8" s="124" customFormat="1" x14ac:dyDescent="0.25">
      <c r="A102" s="119"/>
      <c r="B102" s="120"/>
      <c r="C102" s="121">
        <v>4</v>
      </c>
      <c r="D102" s="146" t="s">
        <v>466</v>
      </c>
      <c r="E102" s="146" t="s">
        <v>471</v>
      </c>
      <c r="F102" s="147"/>
      <c r="G102" s="148" t="s">
        <v>42</v>
      </c>
      <c r="H102" s="148" t="s">
        <v>42</v>
      </c>
    </row>
    <row r="103" spans="1:8" s="124" customFormat="1" x14ac:dyDescent="0.25">
      <c r="A103" s="119"/>
      <c r="B103" s="120"/>
      <c r="C103" s="121">
        <v>4</v>
      </c>
      <c r="D103" s="146" t="s">
        <v>258</v>
      </c>
      <c r="E103" s="146" t="s">
        <v>474</v>
      </c>
      <c r="F103" s="147"/>
      <c r="G103" s="148" t="s">
        <v>44</v>
      </c>
      <c r="H103" s="148" t="s">
        <v>44</v>
      </c>
    </row>
    <row r="104" spans="1:8" s="124" customFormat="1" x14ac:dyDescent="0.25">
      <c r="A104" s="119"/>
      <c r="B104" s="120"/>
      <c r="C104" s="121">
        <v>4</v>
      </c>
      <c r="D104" s="146" t="s">
        <v>497</v>
      </c>
      <c r="E104" s="146" t="s">
        <v>477</v>
      </c>
      <c r="F104" s="147"/>
      <c r="G104" s="148" t="s">
        <v>44</v>
      </c>
      <c r="H104" s="148" t="s">
        <v>44</v>
      </c>
    </row>
    <row r="105" spans="1:8" s="124" customFormat="1" x14ac:dyDescent="0.25">
      <c r="A105" s="119"/>
      <c r="B105" s="120"/>
      <c r="C105" s="121">
        <v>2</v>
      </c>
      <c r="D105" s="125" t="s">
        <v>479</v>
      </c>
      <c r="E105" s="125" t="s">
        <v>480</v>
      </c>
      <c r="F105" s="125"/>
      <c r="G105" s="163"/>
      <c r="H105" s="163"/>
    </row>
    <row r="106" spans="1:8" s="150" customFormat="1" x14ac:dyDescent="0.25">
      <c r="A106" s="119"/>
      <c r="B106" s="120"/>
      <c r="C106" s="121">
        <v>3</v>
      </c>
      <c r="D106" s="164" t="s">
        <v>481</v>
      </c>
      <c r="E106" s="164" t="s">
        <v>482</v>
      </c>
      <c r="F106" s="165"/>
      <c r="G106" s="166" t="s">
        <v>483</v>
      </c>
      <c r="H106" s="166" t="s">
        <v>483</v>
      </c>
    </row>
    <row r="107" spans="1:8" s="150" customFormat="1" x14ac:dyDescent="0.25">
      <c r="A107" s="119"/>
      <c r="B107" s="120"/>
      <c r="C107" s="121">
        <v>3</v>
      </c>
      <c r="D107" s="164" t="s">
        <v>481</v>
      </c>
      <c r="E107" s="164" t="s">
        <v>484</v>
      </c>
      <c r="F107" s="165"/>
      <c r="G107" s="166" t="s">
        <v>483</v>
      </c>
      <c r="H107" s="166" t="s">
        <v>483</v>
      </c>
    </row>
    <row r="108" spans="1:8" s="167" customFormat="1" x14ac:dyDescent="0.3">
      <c r="A108" s="119"/>
      <c r="B108" s="120"/>
      <c r="C108" s="121">
        <v>3</v>
      </c>
      <c r="D108" s="164" t="s">
        <v>485</v>
      </c>
      <c r="E108" s="164" t="s">
        <v>486</v>
      </c>
      <c r="F108" s="165"/>
      <c r="G108" s="166" t="str">
        <f t="shared" ref="G108:H108" si="4">IF(iOC_LANG_DE,"Monat","month")</f>
        <v>Monat</v>
      </c>
      <c r="H108" s="166" t="str">
        <f t="shared" si="4"/>
        <v>Monat</v>
      </c>
    </row>
    <row r="109" spans="1:8" s="169" customFormat="1" ht="126" customHeight="1" x14ac:dyDescent="0.3">
      <c r="A109" s="119"/>
      <c r="B109" s="120"/>
      <c r="C109" s="121">
        <v>3</v>
      </c>
      <c r="D109" s="164" t="str">
        <f>IF(iOC_Purpose="Benchmark","Price ID","Billing ID")</f>
        <v>Billing ID</v>
      </c>
      <c r="E109" s="164" t="s">
        <v>488</v>
      </c>
      <c r="F109" s="165"/>
      <c r="G109" s="168" t="s">
        <v>498</v>
      </c>
      <c r="H109" s="173" t="s">
        <v>35</v>
      </c>
    </row>
    <row r="110" spans="1:8" s="169" customFormat="1" ht="126" customHeight="1" x14ac:dyDescent="0.3">
      <c r="A110" s="119"/>
      <c r="B110" s="120"/>
      <c r="C110" s="121">
        <v>3</v>
      </c>
      <c r="D110" s="164" t="str">
        <f>IF(iOC_Purpose="Benchmark","Price ID","Billing ID")</f>
        <v>Billing ID</v>
      </c>
      <c r="E110" s="164" t="s">
        <v>490</v>
      </c>
      <c r="F110" s="165"/>
      <c r="G110" s="173" t="s">
        <v>35</v>
      </c>
      <c r="H110" s="168" t="s">
        <v>499</v>
      </c>
    </row>
  </sheetData>
  <sheetProtection algorithmName="SHA-512" hashValue="TOeMLLOgwr3X51zp/uYuwzOXI6YweFpPFHMCTlBqv8BmkEJI9M33SC2L3IK7kgvFFcACVAnB3mDFhnC4Vnm3sw==" saltValue="TPWUrL9PJnFNMPF3KpDwrw==" spinCount="100000" sheet="1" objects="1" scenarios="1"/>
  <dataConsolidate/>
  <conditionalFormatting sqref="A10:A65 A75:A85 A88:A110">
    <cfRule type="expression" dxfId="23" priority="4030">
      <formula>OR(COUNTIF(INDIRECT("$A9:$A"&amp;8+COUNTA($A$10:$A$110)),A10)&gt;1,$A10="")</formula>
    </cfRule>
  </conditionalFormatting>
  <conditionalFormatting sqref="A66:A74">
    <cfRule type="expression" dxfId="22" priority="4034">
      <formula>OR(COUNTIF(INDIRECT("$A9:$A"&amp;8+COUNTA($A$10:$A$111)),A66)&gt;1,$A66="")</formula>
    </cfRule>
  </conditionalFormatting>
  <conditionalFormatting sqref="A86:A87">
    <cfRule type="expression" dxfId="21" priority="4035">
      <formula>OR(COUNTIF(INDIRECT("$A9:$A"&amp;8+COUNTA($A$10:$A$136)),A86)&gt;1,$A86="")</formula>
    </cfRule>
  </conditionalFormatting>
  <dataValidations disablePrompts="1" count="7">
    <dataValidation errorStyle="warning" allowBlank="1" showInput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G47:H47"/>
    <dataValidation type="list" errorStyle="warning" allowBlank="1" showErrorMessage="1" errorTitle="Server Capacity Measurement Unit" error="Your entered unit of measurement does not correspond to the common market terms, so please add an appropriate description to the glossary." sqref="G46:H46">
      <formula1>iOC_Select_Compute_Capacity</formula1>
    </dataValidation>
    <dataValidation type="list" allowBlank="1" showInputMessage="1" showErrorMessage="1" sqref="G49:H53 G55:H56 G58:H59 G84:H84 G12:H35 G37:H43 G62:H65">
      <formula1>iOC_Select</formula1>
    </dataValidation>
    <dataValidation type="list" allowBlank="1" showInputMessage="1" showErrorMessage="1" sqref="G10:H11 G60:H61 G75:H77 G105:H105 G54:H54 G36:H37 G48:H49 G83:H83 G52:H52 G57:H58 G44:H45 G85:H86 G69:H69 G66:H67">
      <formula1>"n/a"</formula1>
    </dataValidation>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G110 H109">
      <formula1>OR(G109="n/a",TYPE(G109)=2)</formula1>
    </dataValidation>
    <dataValidation type="list" allowBlank="1" showInputMessage="1" showErrorMessage="1" sqref="G87:H104">
      <formula1>IF(iOC_Purpose="Benchmark",iOC_Select,iOC_Select_Financial_Responsibility)</formula1>
    </dataValidation>
    <dataValidation type="list" allowBlank="1" showInputMessage="1" showErrorMessage="1" sqref="G68:H68">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rowBreaks count="2" manualBreakCount="2">
    <brk id="65" min="2" max="7" man="1"/>
    <brk id="104" min="2" max="7"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A1:H108"/>
  <sheetViews>
    <sheetView showGridLines="0" zoomScale="80" zoomScaleNormal="80" zoomScaleSheetLayoutView="80" workbookViewId="0">
      <selection activeCell="G1" sqref="G1"/>
    </sheetView>
  </sheetViews>
  <sheetFormatPr baseColWidth="10" defaultColWidth="10.44140625" defaultRowHeight="13.8" x14ac:dyDescent="0.25"/>
  <cols>
    <col min="1" max="1" width="0.109375" style="86" customWidth="1"/>
    <col min="2" max="2" width="3.6640625" style="87" customWidth="1"/>
    <col min="3" max="3" width="3.44140625" style="88" customWidth="1"/>
    <col min="4" max="4" width="68.33203125" style="87" hidden="1" customWidth="1"/>
    <col min="5" max="5" width="62" style="87" customWidth="1"/>
    <col min="6" max="6" width="76.33203125" style="87" customWidth="1"/>
    <col min="7" max="8" width="23.6640625" style="88" customWidth="1"/>
    <col min="9" max="16384" width="10.44140625" style="87"/>
  </cols>
  <sheetData>
    <row r="1" spans="1:8" s="95" customFormat="1" x14ac:dyDescent="0.3">
      <c r="A1" s="89" t="s">
        <v>217</v>
      </c>
      <c r="B1" s="90" t="s">
        <v>53</v>
      </c>
      <c r="C1" s="90"/>
      <c r="D1" s="91"/>
      <c r="E1" s="92" t="s">
        <v>218</v>
      </c>
      <c r="F1" s="93"/>
      <c r="G1" s="94"/>
      <c r="H1" s="94"/>
    </row>
    <row r="2" spans="1:8" s="95" customFormat="1" x14ac:dyDescent="0.25">
      <c r="A2" s="96"/>
      <c r="B2" s="90"/>
      <c r="C2" s="97"/>
      <c r="D2" s="98" t="s">
        <v>219</v>
      </c>
      <c r="E2" s="98" t="s">
        <v>219</v>
      </c>
      <c r="F2" s="99" t="s">
        <v>126</v>
      </c>
      <c r="G2" s="94"/>
      <c r="H2" s="94"/>
    </row>
    <row r="3" spans="1:8" s="95" customFormat="1" x14ac:dyDescent="0.25">
      <c r="A3" s="96"/>
      <c r="B3" s="90"/>
      <c r="C3" s="97"/>
      <c r="D3" s="98" t="s">
        <v>220</v>
      </c>
      <c r="E3" s="98" t="s">
        <v>221</v>
      </c>
      <c r="F3" s="99" t="s">
        <v>127</v>
      </c>
      <c r="G3" s="94"/>
      <c r="H3" s="94"/>
    </row>
    <row r="4" spans="1:8" s="95" customFormat="1" ht="27.6" x14ac:dyDescent="0.25">
      <c r="A4" s="96"/>
      <c r="B4" s="90"/>
      <c r="C4" s="97"/>
      <c r="D4" s="98" t="s">
        <v>222</v>
      </c>
      <c r="E4" s="98" t="s">
        <v>223</v>
      </c>
      <c r="F4" s="99" t="s">
        <v>224</v>
      </c>
    </row>
    <row r="5" spans="1:8" s="103" customFormat="1" x14ac:dyDescent="0.3">
      <c r="A5" s="96"/>
      <c r="B5" s="100"/>
      <c r="C5" s="101"/>
      <c r="D5" s="102"/>
      <c r="E5" s="102"/>
      <c r="F5" s="102"/>
      <c r="G5" s="94"/>
      <c r="H5" s="94"/>
    </row>
    <row r="6" spans="1:8" s="95" customFormat="1" x14ac:dyDescent="0.25">
      <c r="A6" s="104"/>
      <c r="B6" s="90"/>
      <c r="C6" s="109"/>
      <c r="D6" s="98" t="s">
        <v>228</v>
      </c>
      <c r="E6" s="106" t="s">
        <v>225</v>
      </c>
      <c r="F6" s="107"/>
      <c r="G6" s="108" t="s">
        <v>226</v>
      </c>
      <c r="H6" s="108" t="s">
        <v>227</v>
      </c>
    </row>
    <row r="7" spans="1:8" s="95" customFormat="1" ht="55.2" x14ac:dyDescent="0.25">
      <c r="A7" s="104"/>
      <c r="B7" s="90"/>
      <c r="C7" s="109"/>
      <c r="D7" s="98" t="s">
        <v>228</v>
      </c>
      <c r="E7" s="106" t="s">
        <v>229</v>
      </c>
      <c r="F7" s="110"/>
      <c r="G7" s="111" t="s">
        <v>500</v>
      </c>
      <c r="H7" s="111" t="s">
        <v>501</v>
      </c>
    </row>
    <row r="8" spans="1:8" s="95" customFormat="1" ht="27.6" x14ac:dyDescent="0.25">
      <c r="A8" s="96"/>
      <c r="B8" s="90"/>
      <c r="C8" s="109"/>
      <c r="D8" s="98" t="s">
        <v>232</v>
      </c>
      <c r="E8" s="106" t="s">
        <v>233</v>
      </c>
      <c r="F8" s="107" t="s">
        <v>1536</v>
      </c>
      <c r="G8" s="111" t="s">
        <v>126</v>
      </c>
      <c r="H8" s="111" t="s">
        <v>126</v>
      </c>
    </row>
    <row r="9" spans="1:8" s="118" customFormat="1" x14ac:dyDescent="0.25">
      <c r="A9" s="112" t="s">
        <v>235</v>
      </c>
      <c r="B9" s="113" t="s">
        <v>236</v>
      </c>
      <c r="C9" s="114" t="s">
        <v>237</v>
      </c>
      <c r="D9" s="115" t="s">
        <v>238</v>
      </c>
      <c r="E9" s="115" t="s">
        <v>238</v>
      </c>
      <c r="F9" s="116" t="str">
        <f>IF(iOC_LANG_DE,"Anmerkung","Comment")</f>
        <v>Anmerkung</v>
      </c>
      <c r="G9" s="117" t="str">
        <f>IF(iOC_LANG_DE,"Variante ","Variant ")&amp;COLUMN()-COLUMN($F9)</f>
        <v>Variante 1</v>
      </c>
      <c r="H9" s="117" t="str">
        <f>IF(iOC_LANG_DE,"Variante ","Variant ")&amp;COLUMN()-COLUMN($F9)</f>
        <v>Variante 2</v>
      </c>
    </row>
    <row r="10" spans="1:8" s="124" customFormat="1" x14ac:dyDescent="0.25">
      <c r="A10" s="119" t="s">
        <v>239</v>
      </c>
      <c r="B10" s="120"/>
      <c r="C10" s="121">
        <v>1</v>
      </c>
      <c r="D10" s="122" t="s">
        <v>240</v>
      </c>
      <c r="E10" s="122" t="s">
        <v>14</v>
      </c>
      <c r="F10" s="122"/>
      <c r="G10" s="123"/>
      <c r="H10" s="123"/>
    </row>
    <row r="11" spans="1:8" s="124" customFormat="1" x14ac:dyDescent="0.25">
      <c r="A11" s="119" t="s">
        <v>241</v>
      </c>
      <c r="B11" s="120"/>
      <c r="C11" s="121">
        <v>2</v>
      </c>
      <c r="D11" s="125" t="s">
        <v>242</v>
      </c>
      <c r="E11" s="125" t="s">
        <v>243</v>
      </c>
      <c r="F11" s="125"/>
      <c r="G11" s="126"/>
      <c r="H11" s="126"/>
    </row>
    <row r="12" spans="1:8" s="124" customFormat="1" x14ac:dyDescent="0.25">
      <c r="A12" s="119"/>
      <c r="B12" s="120"/>
      <c r="C12" s="121">
        <v>3</v>
      </c>
      <c r="D12" s="127"/>
      <c r="E12" s="128" t="s">
        <v>244</v>
      </c>
      <c r="F12" s="129" t="s">
        <v>1529</v>
      </c>
      <c r="G12" s="130" t="s">
        <v>39</v>
      </c>
      <c r="H12" s="130" t="s">
        <v>39</v>
      </c>
    </row>
    <row r="13" spans="1:8" s="124" customFormat="1" x14ac:dyDescent="0.25">
      <c r="A13" s="119"/>
      <c r="B13" s="120"/>
      <c r="C13" s="121">
        <v>3</v>
      </c>
      <c r="D13" s="127"/>
      <c r="E13" s="128" t="s">
        <v>245</v>
      </c>
      <c r="F13" s="129" t="s">
        <v>1529</v>
      </c>
      <c r="G13" s="130" t="s">
        <v>39</v>
      </c>
      <c r="H13" s="130" t="s">
        <v>39</v>
      </c>
    </row>
    <row r="14" spans="1:8" s="124" customFormat="1" x14ac:dyDescent="0.25">
      <c r="A14" s="119" t="s">
        <v>246</v>
      </c>
      <c r="B14" s="120"/>
      <c r="C14" s="121">
        <v>3</v>
      </c>
      <c r="D14" s="128" t="s">
        <v>247</v>
      </c>
      <c r="E14" s="128" t="s">
        <v>248</v>
      </c>
      <c r="F14" s="129" t="s">
        <v>249</v>
      </c>
      <c r="G14" s="130" t="s">
        <v>39</v>
      </c>
      <c r="H14" s="130" t="s">
        <v>39</v>
      </c>
    </row>
    <row r="15" spans="1:8" s="124" customFormat="1" x14ac:dyDescent="0.25">
      <c r="A15" s="119" t="s">
        <v>250</v>
      </c>
      <c r="B15" s="120"/>
      <c r="C15" s="121">
        <v>3</v>
      </c>
      <c r="D15" s="128" t="s">
        <v>251</v>
      </c>
      <c r="E15" s="128" t="s">
        <v>252</v>
      </c>
      <c r="F15" s="129" t="s">
        <v>253</v>
      </c>
      <c r="G15" s="130" t="s">
        <v>39</v>
      </c>
      <c r="H15" s="130" t="s">
        <v>39</v>
      </c>
    </row>
    <row r="16" spans="1:8" s="124" customFormat="1" x14ac:dyDescent="0.25">
      <c r="A16" s="119" t="s">
        <v>254</v>
      </c>
      <c r="B16" s="120"/>
      <c r="C16" s="121">
        <v>3</v>
      </c>
      <c r="D16" s="128" t="s">
        <v>255</v>
      </c>
      <c r="E16" s="128" t="s">
        <v>256</v>
      </c>
      <c r="F16" s="129" t="s">
        <v>253</v>
      </c>
      <c r="G16" s="130" t="s">
        <v>39</v>
      </c>
      <c r="H16" s="130" t="s">
        <v>39</v>
      </c>
    </row>
    <row r="17" spans="1:8" s="124" customFormat="1" x14ac:dyDescent="0.25">
      <c r="A17" s="119" t="s">
        <v>257</v>
      </c>
      <c r="B17" s="120"/>
      <c r="C17" s="121">
        <v>3</v>
      </c>
      <c r="D17" s="128" t="s">
        <v>258</v>
      </c>
      <c r="E17" s="128" t="s">
        <v>259</v>
      </c>
      <c r="F17" s="129" t="s">
        <v>253</v>
      </c>
      <c r="G17" s="130" t="s">
        <v>39</v>
      </c>
      <c r="H17" s="130" t="s">
        <v>39</v>
      </c>
    </row>
    <row r="18" spans="1:8" s="124" customFormat="1" x14ac:dyDescent="0.25">
      <c r="A18" s="119" t="s">
        <v>260</v>
      </c>
      <c r="B18" s="120"/>
      <c r="C18" s="121">
        <v>3</v>
      </c>
      <c r="D18" s="128" t="s">
        <v>261</v>
      </c>
      <c r="E18" s="128" t="s">
        <v>261</v>
      </c>
      <c r="F18" s="131"/>
      <c r="G18" s="130" t="s">
        <v>37</v>
      </c>
      <c r="H18" s="130" t="s">
        <v>37</v>
      </c>
    </row>
    <row r="19" spans="1:8" s="135" customFormat="1" ht="27.75" customHeight="1" x14ac:dyDescent="0.25">
      <c r="A19" s="119" t="s">
        <v>262</v>
      </c>
      <c r="B19" s="120"/>
      <c r="C19" s="121">
        <v>4</v>
      </c>
      <c r="D19" s="132" t="s">
        <v>263</v>
      </c>
      <c r="E19" s="132" t="s">
        <v>264</v>
      </c>
      <c r="F19" s="133"/>
      <c r="G19" s="134" t="s">
        <v>37</v>
      </c>
      <c r="H19" s="134" t="s">
        <v>37</v>
      </c>
    </row>
    <row r="20" spans="1:8" s="135" customFormat="1" ht="27.75" customHeight="1" x14ac:dyDescent="0.25">
      <c r="A20" s="119"/>
      <c r="B20" s="120"/>
      <c r="C20" s="121">
        <v>5</v>
      </c>
      <c r="D20" s="127" t="s">
        <v>265</v>
      </c>
      <c r="E20" s="127" t="s">
        <v>266</v>
      </c>
      <c r="F20" s="136"/>
      <c r="G20" s="137" t="s">
        <v>37</v>
      </c>
      <c r="H20" s="137" t="s">
        <v>37</v>
      </c>
    </row>
    <row r="21" spans="1:8" s="124" customFormat="1" x14ac:dyDescent="0.25">
      <c r="A21" s="119" t="s">
        <v>267</v>
      </c>
      <c r="B21" s="120"/>
      <c r="C21" s="121">
        <v>3</v>
      </c>
      <c r="D21" s="128" t="s">
        <v>268</v>
      </c>
      <c r="E21" s="128" t="s">
        <v>268</v>
      </c>
      <c r="F21" s="129"/>
      <c r="G21" s="130" t="s">
        <v>37</v>
      </c>
      <c r="H21" s="130" t="s">
        <v>37</v>
      </c>
    </row>
    <row r="22" spans="1:8" s="135" customFormat="1" x14ac:dyDescent="0.25">
      <c r="A22" s="119"/>
      <c r="B22" s="120"/>
      <c r="C22" s="121"/>
      <c r="D22" s="132"/>
      <c r="E22" s="132" t="s">
        <v>269</v>
      </c>
      <c r="F22" s="133"/>
      <c r="G22" s="134"/>
      <c r="H22" s="134"/>
    </row>
    <row r="23" spans="1:8" s="135" customFormat="1" x14ac:dyDescent="0.25">
      <c r="A23" s="119"/>
      <c r="B23" s="120"/>
      <c r="C23" s="121"/>
      <c r="D23" s="132"/>
      <c r="E23" s="127" t="s">
        <v>270</v>
      </c>
      <c r="F23" s="138"/>
      <c r="G23" s="139" t="s">
        <v>39</v>
      </c>
      <c r="H23" s="139" t="s">
        <v>39</v>
      </c>
    </row>
    <row r="24" spans="1:8" s="135" customFormat="1" x14ac:dyDescent="0.25">
      <c r="A24" s="119"/>
      <c r="B24" s="120"/>
      <c r="C24" s="121"/>
      <c r="D24" s="132"/>
      <c r="E24" s="127" t="s">
        <v>271</v>
      </c>
      <c r="F24" s="138"/>
      <c r="G24" s="139" t="s">
        <v>37</v>
      </c>
      <c r="H24" s="139" t="s">
        <v>37</v>
      </c>
    </row>
    <row r="25" spans="1:8" s="135" customFormat="1" x14ac:dyDescent="0.25">
      <c r="A25" s="119" t="s">
        <v>272</v>
      </c>
      <c r="B25" s="120"/>
      <c r="C25" s="121">
        <v>4</v>
      </c>
      <c r="D25" s="132" t="s">
        <v>273</v>
      </c>
      <c r="E25" s="132" t="s">
        <v>274</v>
      </c>
      <c r="F25" s="133"/>
      <c r="G25" s="140"/>
      <c r="H25" s="140"/>
    </row>
    <row r="26" spans="1:8" s="124" customFormat="1" x14ac:dyDescent="0.25">
      <c r="A26" s="119" t="s">
        <v>275</v>
      </c>
      <c r="B26" s="120"/>
      <c r="C26" s="121">
        <v>5</v>
      </c>
      <c r="D26" s="127" t="s">
        <v>276</v>
      </c>
      <c r="E26" s="127" t="s">
        <v>276</v>
      </c>
      <c r="F26" s="141"/>
      <c r="G26" s="139" t="s">
        <v>37</v>
      </c>
      <c r="H26" s="139" t="s">
        <v>37</v>
      </c>
    </row>
    <row r="27" spans="1:8" s="124" customFormat="1" x14ac:dyDescent="0.25">
      <c r="A27" s="119" t="s">
        <v>277</v>
      </c>
      <c r="B27" s="120"/>
      <c r="C27" s="121">
        <v>5</v>
      </c>
      <c r="D27" s="127" t="s">
        <v>278</v>
      </c>
      <c r="E27" s="127" t="s">
        <v>278</v>
      </c>
      <c r="F27" s="141"/>
      <c r="G27" s="139" t="s">
        <v>37</v>
      </c>
      <c r="H27" s="139" t="s">
        <v>37</v>
      </c>
    </row>
    <row r="28" spans="1:8" s="135" customFormat="1" x14ac:dyDescent="0.25">
      <c r="A28" s="119" t="s">
        <v>279</v>
      </c>
      <c r="B28" s="120"/>
      <c r="C28" s="121">
        <v>4</v>
      </c>
      <c r="D28" s="132" t="s">
        <v>280</v>
      </c>
      <c r="E28" s="132" t="s">
        <v>281</v>
      </c>
      <c r="F28" s="133"/>
      <c r="G28" s="140"/>
      <c r="H28" s="140"/>
    </row>
    <row r="29" spans="1:8" s="124" customFormat="1" x14ac:dyDescent="0.25">
      <c r="A29" s="119" t="s">
        <v>282</v>
      </c>
      <c r="B29" s="120"/>
      <c r="C29" s="121">
        <v>5</v>
      </c>
      <c r="D29" s="127" t="s">
        <v>283</v>
      </c>
      <c r="E29" s="127" t="s">
        <v>284</v>
      </c>
      <c r="F29" s="141"/>
      <c r="G29" s="139" t="s">
        <v>39</v>
      </c>
      <c r="H29" s="139" t="s">
        <v>39</v>
      </c>
    </row>
    <row r="30" spans="1:8" s="135" customFormat="1" x14ac:dyDescent="0.25">
      <c r="A30" s="119" t="s">
        <v>285</v>
      </c>
      <c r="B30" s="120"/>
      <c r="C30" s="121">
        <v>4</v>
      </c>
      <c r="D30" s="132" t="s">
        <v>286</v>
      </c>
      <c r="E30" s="132" t="s">
        <v>287</v>
      </c>
      <c r="F30" s="133"/>
      <c r="G30" s="140"/>
      <c r="H30" s="140"/>
    </row>
    <row r="31" spans="1:8" s="124" customFormat="1" x14ac:dyDescent="0.25">
      <c r="A31" s="119" t="s">
        <v>288</v>
      </c>
      <c r="B31" s="120"/>
      <c r="C31" s="121">
        <v>5</v>
      </c>
      <c r="D31" s="127" t="s">
        <v>289</v>
      </c>
      <c r="E31" s="127" t="s">
        <v>290</v>
      </c>
      <c r="F31" s="141"/>
      <c r="G31" s="139" t="s">
        <v>37</v>
      </c>
      <c r="H31" s="139" t="s">
        <v>37</v>
      </c>
    </row>
    <row r="32" spans="1:8" s="124" customFormat="1" x14ac:dyDescent="0.25">
      <c r="A32" s="119" t="s">
        <v>291</v>
      </c>
      <c r="B32" s="120"/>
      <c r="C32" s="121">
        <v>5</v>
      </c>
      <c r="D32" s="127" t="s">
        <v>292</v>
      </c>
      <c r="E32" s="127" t="s">
        <v>293</v>
      </c>
      <c r="F32" s="141"/>
      <c r="G32" s="139" t="s">
        <v>37</v>
      </c>
      <c r="H32" s="139" t="s">
        <v>37</v>
      </c>
    </row>
    <row r="33" spans="1:8" s="124" customFormat="1" x14ac:dyDescent="0.25">
      <c r="A33" s="119" t="s">
        <v>294</v>
      </c>
      <c r="B33" s="120"/>
      <c r="C33" s="121">
        <v>3</v>
      </c>
      <c r="D33" s="128" t="s">
        <v>295</v>
      </c>
      <c r="E33" s="128" t="s">
        <v>296</v>
      </c>
      <c r="F33" s="129" t="s">
        <v>253</v>
      </c>
      <c r="G33" s="130" t="s">
        <v>39</v>
      </c>
      <c r="H33" s="130" t="s">
        <v>39</v>
      </c>
    </row>
    <row r="34" spans="1:8" s="124" customFormat="1" x14ac:dyDescent="0.25">
      <c r="A34" s="119" t="s">
        <v>297</v>
      </c>
      <c r="B34" s="120"/>
      <c r="C34" s="121">
        <v>3</v>
      </c>
      <c r="D34" s="128" t="s">
        <v>298</v>
      </c>
      <c r="E34" s="128" t="s">
        <v>299</v>
      </c>
      <c r="F34" s="129" t="s">
        <v>253</v>
      </c>
      <c r="G34" s="130" t="s">
        <v>39</v>
      </c>
      <c r="H34" s="130" t="s">
        <v>39</v>
      </c>
    </row>
    <row r="35" spans="1:8" s="144" customFormat="1" x14ac:dyDescent="0.25">
      <c r="A35" s="119" t="s">
        <v>300</v>
      </c>
      <c r="B35" s="120"/>
      <c r="C35" s="121">
        <v>2</v>
      </c>
      <c r="D35" s="125" t="s">
        <v>301</v>
      </c>
      <c r="E35" s="125" t="s">
        <v>302</v>
      </c>
      <c r="F35" s="142" t="s">
        <v>253</v>
      </c>
      <c r="G35" s="143" t="s">
        <v>39</v>
      </c>
      <c r="H35" s="143" t="s">
        <v>39</v>
      </c>
    </row>
    <row r="36" spans="1:8" s="144" customFormat="1" x14ac:dyDescent="0.25">
      <c r="A36" s="119" t="s">
        <v>306</v>
      </c>
      <c r="B36" s="120"/>
      <c r="C36" s="121">
        <v>2</v>
      </c>
      <c r="D36" s="125" t="s">
        <v>307</v>
      </c>
      <c r="E36" s="125" t="s">
        <v>308</v>
      </c>
      <c r="F36" s="125"/>
      <c r="G36" s="126"/>
      <c r="H36" s="126"/>
    </row>
    <row r="37" spans="1:8" s="124" customFormat="1" x14ac:dyDescent="0.25">
      <c r="A37" s="119" t="s">
        <v>309</v>
      </c>
      <c r="B37" s="120"/>
      <c r="C37" s="121">
        <v>3</v>
      </c>
      <c r="D37" s="128" t="s">
        <v>310</v>
      </c>
      <c r="E37" s="128" t="s">
        <v>311</v>
      </c>
      <c r="F37" s="145"/>
      <c r="G37" s="130"/>
      <c r="H37" s="130"/>
    </row>
    <row r="38" spans="1:8" s="144" customFormat="1" ht="27.6" x14ac:dyDescent="0.25">
      <c r="A38" s="119" t="s">
        <v>312</v>
      </c>
      <c r="B38" s="120"/>
      <c r="C38" s="121">
        <v>4</v>
      </c>
      <c r="D38" s="146" t="s">
        <v>313</v>
      </c>
      <c r="E38" s="146" t="s">
        <v>314</v>
      </c>
      <c r="F38" s="147"/>
      <c r="G38" s="148" t="s">
        <v>37</v>
      </c>
      <c r="H38" s="148" t="s">
        <v>37</v>
      </c>
    </row>
    <row r="39" spans="1:8" s="144" customFormat="1" x14ac:dyDescent="0.25">
      <c r="A39" s="119" t="s">
        <v>315</v>
      </c>
      <c r="B39" s="120"/>
      <c r="C39" s="121">
        <v>4</v>
      </c>
      <c r="D39" s="146" t="s">
        <v>316</v>
      </c>
      <c r="E39" s="146" t="s">
        <v>317</v>
      </c>
      <c r="F39" s="147"/>
      <c r="G39" s="148" t="s">
        <v>37</v>
      </c>
      <c r="H39" s="148" t="s">
        <v>37</v>
      </c>
    </row>
    <row r="40" spans="1:8" s="144" customFormat="1" x14ac:dyDescent="0.25">
      <c r="A40" s="119" t="s">
        <v>318</v>
      </c>
      <c r="B40" s="120"/>
      <c r="C40" s="121">
        <v>4</v>
      </c>
      <c r="D40" s="146" t="s">
        <v>319</v>
      </c>
      <c r="E40" s="146" t="s">
        <v>319</v>
      </c>
      <c r="F40" s="147"/>
      <c r="G40" s="148" t="s">
        <v>37</v>
      </c>
      <c r="H40" s="148" t="s">
        <v>37</v>
      </c>
    </row>
    <row r="41" spans="1:8" s="144" customFormat="1" x14ac:dyDescent="0.25">
      <c r="A41" s="119" t="s">
        <v>320</v>
      </c>
      <c r="B41" s="120"/>
      <c r="C41" s="121">
        <v>4</v>
      </c>
      <c r="D41" s="146" t="s">
        <v>321</v>
      </c>
      <c r="E41" s="146" t="s">
        <v>322</v>
      </c>
      <c r="F41" s="147"/>
      <c r="G41" s="148" t="s">
        <v>37</v>
      </c>
      <c r="H41" s="148" t="s">
        <v>37</v>
      </c>
    </row>
    <row r="42" spans="1:8" s="144" customFormat="1" x14ac:dyDescent="0.25">
      <c r="A42" s="119" t="s">
        <v>323</v>
      </c>
      <c r="B42" s="120"/>
      <c r="C42" s="121">
        <v>4</v>
      </c>
      <c r="D42" s="146" t="s">
        <v>324</v>
      </c>
      <c r="E42" s="146" t="s">
        <v>324</v>
      </c>
      <c r="F42" s="147"/>
      <c r="G42" s="148" t="s">
        <v>37</v>
      </c>
      <c r="H42" s="148" t="s">
        <v>37</v>
      </c>
    </row>
    <row r="43" spans="1:8" s="144" customFormat="1" x14ac:dyDescent="0.25">
      <c r="A43" s="119" t="s">
        <v>325</v>
      </c>
      <c r="B43" s="120"/>
      <c r="C43" s="121">
        <v>4</v>
      </c>
      <c r="D43" s="146" t="s">
        <v>326</v>
      </c>
      <c r="E43" s="146" t="s">
        <v>326</v>
      </c>
      <c r="F43" s="147"/>
      <c r="G43" s="148" t="s">
        <v>39</v>
      </c>
      <c r="H43" s="148" t="s">
        <v>39</v>
      </c>
    </row>
    <row r="44" spans="1:8" s="144" customFormat="1" x14ac:dyDescent="0.25">
      <c r="A44" s="119" t="s">
        <v>327</v>
      </c>
      <c r="B44" s="120"/>
      <c r="C44" s="121">
        <v>2</v>
      </c>
      <c r="D44" s="125" t="s">
        <v>328</v>
      </c>
      <c r="E44" s="125" t="s">
        <v>329</v>
      </c>
      <c r="F44" s="125"/>
      <c r="G44" s="126"/>
      <c r="H44" s="126"/>
    </row>
    <row r="45" spans="1:8" s="144" customFormat="1" x14ac:dyDescent="0.25">
      <c r="A45" s="119" t="s">
        <v>330</v>
      </c>
      <c r="B45" s="120"/>
      <c r="C45" s="121">
        <v>3</v>
      </c>
      <c r="D45" s="128" t="s">
        <v>261</v>
      </c>
      <c r="E45" s="128" t="s">
        <v>261</v>
      </c>
      <c r="F45" s="145"/>
      <c r="G45" s="130"/>
      <c r="H45" s="130"/>
    </row>
    <row r="46" spans="1:8" s="144" customFormat="1" x14ac:dyDescent="0.25">
      <c r="A46" s="119" t="s">
        <v>331</v>
      </c>
      <c r="B46" s="120"/>
      <c r="C46" s="121">
        <v>4</v>
      </c>
      <c r="D46" s="146" t="s">
        <v>332</v>
      </c>
      <c r="E46" s="146" t="s">
        <v>333</v>
      </c>
      <c r="F46" s="147"/>
      <c r="G46" s="148" t="s">
        <v>502</v>
      </c>
      <c r="H46" s="148" t="s">
        <v>502</v>
      </c>
    </row>
    <row r="47" spans="1:8" s="144" customFormat="1" ht="27.6" x14ac:dyDescent="0.25">
      <c r="A47" s="119" t="s">
        <v>334</v>
      </c>
      <c r="B47" s="120"/>
      <c r="C47" s="121">
        <v>4</v>
      </c>
      <c r="D47" s="146" t="s">
        <v>335</v>
      </c>
      <c r="E47" s="146" t="s">
        <v>336</v>
      </c>
      <c r="F47" s="147" t="s">
        <v>1530</v>
      </c>
      <c r="G47" s="149" t="s">
        <v>37</v>
      </c>
      <c r="H47" s="149" t="s">
        <v>37</v>
      </c>
    </row>
    <row r="48" spans="1:8" s="144" customFormat="1" x14ac:dyDescent="0.25">
      <c r="A48" s="119" t="s">
        <v>337</v>
      </c>
      <c r="B48" s="120"/>
      <c r="C48" s="121">
        <v>2</v>
      </c>
      <c r="D48" s="125" t="s">
        <v>338</v>
      </c>
      <c r="E48" s="125" t="s">
        <v>339</v>
      </c>
      <c r="F48" s="125"/>
      <c r="G48" s="126"/>
      <c r="H48" s="126"/>
    </row>
    <row r="49" spans="1:8" s="150" customFormat="1" x14ac:dyDescent="0.25">
      <c r="A49" s="119" t="s">
        <v>340</v>
      </c>
      <c r="B49" s="120"/>
      <c r="C49" s="121">
        <v>3</v>
      </c>
      <c r="D49" s="128" t="s">
        <v>341</v>
      </c>
      <c r="E49" s="128" t="s">
        <v>342</v>
      </c>
      <c r="F49" s="145"/>
      <c r="G49" s="130"/>
      <c r="H49" s="130"/>
    </row>
    <row r="50" spans="1:8" s="124" customFormat="1" x14ac:dyDescent="0.25">
      <c r="A50" s="119" t="s">
        <v>343</v>
      </c>
      <c r="B50" s="120"/>
      <c r="C50" s="121">
        <v>4</v>
      </c>
      <c r="D50" s="151" t="s">
        <v>344</v>
      </c>
      <c r="E50" s="151" t="s">
        <v>345</v>
      </c>
      <c r="F50" s="152" t="s">
        <v>346</v>
      </c>
      <c r="G50" s="153" t="s">
        <v>37</v>
      </c>
      <c r="H50" s="153" t="s">
        <v>37</v>
      </c>
    </row>
    <row r="51" spans="1:8" s="154" customFormat="1" x14ac:dyDescent="0.25">
      <c r="A51" s="119" t="s">
        <v>347</v>
      </c>
      <c r="B51" s="120"/>
      <c r="C51" s="121">
        <v>4</v>
      </c>
      <c r="D51" s="151" t="s">
        <v>348</v>
      </c>
      <c r="E51" s="151" t="s">
        <v>349</v>
      </c>
      <c r="F51" s="152" t="s">
        <v>346</v>
      </c>
      <c r="G51" s="153" t="s">
        <v>37</v>
      </c>
      <c r="H51" s="153" t="s">
        <v>37</v>
      </c>
    </row>
    <row r="52" spans="1:8" s="154" customFormat="1" x14ac:dyDescent="0.25">
      <c r="A52" s="119" t="s">
        <v>350</v>
      </c>
      <c r="B52" s="120"/>
      <c r="C52" s="121">
        <v>3</v>
      </c>
      <c r="D52" s="128" t="s">
        <v>351</v>
      </c>
      <c r="E52" s="128" t="s">
        <v>352</v>
      </c>
      <c r="F52" s="145"/>
      <c r="G52" s="130"/>
      <c r="H52" s="130"/>
    </row>
    <row r="53" spans="1:8" s="124" customFormat="1" x14ac:dyDescent="0.25">
      <c r="A53" s="119" t="s">
        <v>353</v>
      </c>
      <c r="B53" s="120"/>
      <c r="C53" s="121">
        <v>4</v>
      </c>
      <c r="D53" s="151" t="s">
        <v>354</v>
      </c>
      <c r="E53" s="151" t="s">
        <v>355</v>
      </c>
      <c r="F53" s="152"/>
      <c r="G53" s="155" t="s">
        <v>37</v>
      </c>
      <c r="H53" s="155" t="s">
        <v>37</v>
      </c>
    </row>
    <row r="54" spans="1:8" s="154" customFormat="1" x14ac:dyDescent="0.25">
      <c r="A54" s="119" t="s">
        <v>363</v>
      </c>
      <c r="B54" s="120"/>
      <c r="C54" s="121">
        <v>1</v>
      </c>
      <c r="D54" s="122" t="s">
        <v>364</v>
      </c>
      <c r="E54" s="122" t="s">
        <v>7</v>
      </c>
      <c r="F54" s="122"/>
      <c r="G54" s="123"/>
      <c r="H54" s="123"/>
    </row>
    <row r="55" spans="1:8" s="154" customFormat="1" x14ac:dyDescent="0.25">
      <c r="A55" s="119" t="s">
        <v>365</v>
      </c>
      <c r="B55" s="120"/>
      <c r="C55" s="121">
        <v>2</v>
      </c>
      <c r="D55" s="125" t="s">
        <v>366</v>
      </c>
      <c r="E55" s="125" t="s">
        <v>367</v>
      </c>
      <c r="F55" s="142" t="s">
        <v>253</v>
      </c>
      <c r="G55" s="143" t="str">
        <f t="shared" ref="G55:H56" si="0">IF(iOC_Purpose="Benchmark","n/a","nicht enthalten")</f>
        <v>nicht enthalten</v>
      </c>
      <c r="H55" s="143" t="str">
        <f t="shared" si="0"/>
        <v>nicht enthalten</v>
      </c>
    </row>
    <row r="56" spans="1:8" s="154" customFormat="1" x14ac:dyDescent="0.25">
      <c r="A56" s="119" t="s">
        <v>368</v>
      </c>
      <c r="B56" s="120"/>
      <c r="C56" s="121">
        <v>2</v>
      </c>
      <c r="D56" s="125" t="s">
        <v>369</v>
      </c>
      <c r="E56" s="125" t="s">
        <v>370</v>
      </c>
      <c r="F56" s="142" t="s">
        <v>253</v>
      </c>
      <c r="G56" s="143" t="str">
        <f t="shared" si="0"/>
        <v>nicht enthalten</v>
      </c>
      <c r="H56" s="143" t="str">
        <f t="shared" si="0"/>
        <v>nicht enthalten</v>
      </c>
    </row>
    <row r="57" spans="1:8" s="154" customFormat="1" x14ac:dyDescent="0.25">
      <c r="A57" s="119" t="s">
        <v>371</v>
      </c>
      <c r="B57" s="120"/>
      <c r="C57" s="121">
        <v>2</v>
      </c>
      <c r="D57" s="125" t="s">
        <v>372</v>
      </c>
      <c r="E57" s="125" t="s">
        <v>372</v>
      </c>
      <c r="F57" s="125"/>
      <c r="G57" s="126"/>
      <c r="H57" s="126"/>
    </row>
    <row r="58" spans="1:8" s="154" customFormat="1" x14ac:dyDescent="0.25">
      <c r="A58" s="119" t="s">
        <v>373</v>
      </c>
      <c r="B58" s="120"/>
      <c r="C58" s="121">
        <v>3</v>
      </c>
      <c r="D58" s="128" t="s">
        <v>374</v>
      </c>
      <c r="E58" s="128" t="s">
        <v>375</v>
      </c>
      <c r="F58" s="145"/>
      <c r="G58" s="130" t="str">
        <f t="shared" ref="G58:H58" si="1">IF(iOC_Purpose="Benchmark","n/a","")</f>
        <v/>
      </c>
      <c r="H58" s="130" t="str">
        <f t="shared" si="1"/>
        <v/>
      </c>
    </row>
    <row r="59" spans="1:8" s="154" customFormat="1" x14ac:dyDescent="0.25">
      <c r="A59" s="119" t="s">
        <v>376</v>
      </c>
      <c r="B59" s="120"/>
      <c r="C59" s="121">
        <v>4</v>
      </c>
      <c r="D59" s="151" t="s">
        <v>377</v>
      </c>
      <c r="E59" s="151" t="s">
        <v>378</v>
      </c>
      <c r="F59" s="152" t="s">
        <v>253</v>
      </c>
      <c r="G59" s="155" t="str">
        <f t="shared" ref="G59:H59" si="2">IF(iOC_Purpose="Benchmark","n/a","enthalten")</f>
        <v>enthalten</v>
      </c>
      <c r="H59" s="155" t="str">
        <f t="shared" si="2"/>
        <v>enthalten</v>
      </c>
    </row>
    <row r="60" spans="1:8" s="124" customFormat="1" x14ac:dyDescent="0.25">
      <c r="A60" s="119" t="s">
        <v>379</v>
      </c>
      <c r="B60" s="120"/>
      <c r="C60" s="121">
        <v>2</v>
      </c>
      <c r="D60" s="125" t="s">
        <v>380</v>
      </c>
      <c r="E60" s="125" t="s">
        <v>381</v>
      </c>
      <c r="F60" s="125"/>
      <c r="G60" s="126"/>
      <c r="H60" s="126"/>
    </row>
    <row r="61" spans="1:8" s="124" customFormat="1" x14ac:dyDescent="0.25">
      <c r="A61" s="119" t="s">
        <v>382</v>
      </c>
      <c r="B61" s="120"/>
      <c r="C61" s="121">
        <v>3</v>
      </c>
      <c r="D61" s="128" t="s">
        <v>383</v>
      </c>
      <c r="E61" s="128" t="s">
        <v>384</v>
      </c>
      <c r="F61" s="145"/>
      <c r="G61" s="130"/>
      <c r="H61" s="130"/>
    </row>
    <row r="62" spans="1:8" s="124" customFormat="1" x14ac:dyDescent="0.25">
      <c r="A62" s="119" t="s">
        <v>385</v>
      </c>
      <c r="B62" s="120"/>
      <c r="C62" s="121">
        <v>4</v>
      </c>
      <c r="D62" s="146" t="s">
        <v>386</v>
      </c>
      <c r="E62" s="146" t="s">
        <v>387</v>
      </c>
      <c r="F62" s="147"/>
      <c r="G62" s="148" t="s">
        <v>39</v>
      </c>
      <c r="H62" s="148" t="s">
        <v>39</v>
      </c>
    </row>
    <row r="63" spans="1:8" s="124" customFormat="1" x14ac:dyDescent="0.25">
      <c r="A63" s="119" t="s">
        <v>388</v>
      </c>
      <c r="B63" s="120"/>
      <c r="C63" s="121">
        <v>4</v>
      </c>
      <c r="D63" s="146" t="s">
        <v>389</v>
      </c>
      <c r="E63" s="146" t="s">
        <v>390</v>
      </c>
      <c r="F63" s="147"/>
      <c r="G63" s="148" t="s">
        <v>39</v>
      </c>
      <c r="H63" s="148" t="s">
        <v>39</v>
      </c>
    </row>
    <row r="64" spans="1:8" s="124" customFormat="1" ht="27.6" x14ac:dyDescent="0.25">
      <c r="A64" s="119" t="s">
        <v>391</v>
      </c>
      <c r="B64" s="120"/>
      <c r="C64" s="121">
        <v>4</v>
      </c>
      <c r="D64" s="146" t="s">
        <v>392</v>
      </c>
      <c r="E64" s="146" t="s">
        <v>393</v>
      </c>
      <c r="F64" s="160" t="s">
        <v>1531</v>
      </c>
      <c r="G64" s="148" t="s">
        <v>37</v>
      </c>
      <c r="H64" s="148" t="s">
        <v>37</v>
      </c>
    </row>
    <row r="65" spans="1:8" s="124" customFormat="1" ht="30" customHeight="1" x14ac:dyDescent="0.25">
      <c r="A65" s="119" t="s">
        <v>394</v>
      </c>
      <c r="B65" s="120"/>
      <c r="C65" s="121">
        <v>4</v>
      </c>
      <c r="D65" s="146" t="s">
        <v>395</v>
      </c>
      <c r="E65" s="146" t="s">
        <v>396</v>
      </c>
      <c r="F65" s="160" t="s">
        <v>1532</v>
      </c>
      <c r="G65" s="148" t="s">
        <v>37</v>
      </c>
      <c r="H65" s="148" t="s">
        <v>37</v>
      </c>
    </row>
    <row r="66" spans="1:8" s="154" customFormat="1" x14ac:dyDescent="0.25">
      <c r="A66" s="119" t="s">
        <v>350</v>
      </c>
      <c r="B66" s="120"/>
      <c r="C66" s="121">
        <v>3</v>
      </c>
      <c r="D66" s="128" t="s">
        <v>351</v>
      </c>
      <c r="E66" s="128" t="s">
        <v>356</v>
      </c>
      <c r="F66" s="145"/>
      <c r="G66" s="130"/>
      <c r="H66" s="130"/>
    </row>
    <row r="67" spans="1:8" s="150" customFormat="1" ht="27.6" x14ac:dyDescent="0.25">
      <c r="A67" s="119" t="s">
        <v>340</v>
      </c>
      <c r="B67" s="120"/>
      <c r="C67" s="121">
        <v>3</v>
      </c>
      <c r="D67" s="128" t="s">
        <v>341</v>
      </c>
      <c r="E67" s="132" t="s">
        <v>357</v>
      </c>
      <c r="F67" s="133"/>
      <c r="G67" s="134"/>
      <c r="H67" s="134"/>
    </row>
    <row r="68" spans="1:8" s="135" customFormat="1" x14ac:dyDescent="0.25">
      <c r="A68" s="119"/>
      <c r="B68" s="120"/>
      <c r="C68" s="121">
        <v>5</v>
      </c>
      <c r="D68" s="127" t="s">
        <v>265</v>
      </c>
      <c r="E68" s="156" t="s">
        <v>358</v>
      </c>
      <c r="F68" s="157"/>
      <c r="G68" s="158" t="s">
        <v>49</v>
      </c>
      <c r="H68" s="158" t="s">
        <v>49</v>
      </c>
    </row>
    <row r="69" spans="1:8" s="150" customFormat="1" x14ac:dyDescent="0.25">
      <c r="A69" s="119" t="s">
        <v>340</v>
      </c>
      <c r="B69" s="120"/>
      <c r="C69" s="121">
        <v>3</v>
      </c>
      <c r="D69" s="128" t="s">
        <v>341</v>
      </c>
      <c r="E69" s="132" t="s">
        <v>359</v>
      </c>
      <c r="F69" s="133"/>
      <c r="G69" s="134"/>
      <c r="H69" s="134"/>
    </row>
    <row r="70" spans="1:8" s="135" customFormat="1" x14ac:dyDescent="0.25">
      <c r="A70" s="119"/>
      <c r="B70" s="120"/>
      <c r="C70" s="121">
        <v>5</v>
      </c>
      <c r="D70" s="127" t="s">
        <v>265</v>
      </c>
      <c r="E70" s="156" t="s">
        <v>360</v>
      </c>
      <c r="F70" s="157"/>
      <c r="G70" s="159" t="s">
        <v>48</v>
      </c>
      <c r="H70" s="159" t="s">
        <v>48</v>
      </c>
    </row>
    <row r="71" spans="1:8" s="135" customFormat="1" x14ac:dyDescent="0.25">
      <c r="A71" s="119"/>
      <c r="B71" s="120"/>
      <c r="C71" s="121">
        <v>5</v>
      </c>
      <c r="D71" s="127" t="s">
        <v>265</v>
      </c>
      <c r="E71" s="156" t="s">
        <v>361</v>
      </c>
      <c r="F71" s="157"/>
      <c r="G71" s="159" t="s">
        <v>46</v>
      </c>
      <c r="H71" s="159" t="s">
        <v>46</v>
      </c>
    </row>
    <row r="72" spans="1:8" s="150" customFormat="1" x14ac:dyDescent="0.25">
      <c r="A72" s="119" t="s">
        <v>340</v>
      </c>
      <c r="B72" s="120"/>
      <c r="C72" s="121">
        <v>3</v>
      </c>
      <c r="D72" s="128" t="s">
        <v>341</v>
      </c>
      <c r="E72" s="132" t="s">
        <v>362</v>
      </c>
      <c r="F72" s="147"/>
      <c r="G72" s="134"/>
      <c r="H72" s="134"/>
    </row>
    <row r="73" spans="1:8" s="135" customFormat="1" x14ac:dyDescent="0.25">
      <c r="A73" s="119"/>
      <c r="B73" s="120"/>
      <c r="C73" s="121">
        <v>5</v>
      </c>
      <c r="D73" s="127" t="s">
        <v>265</v>
      </c>
      <c r="E73" s="156" t="s">
        <v>48</v>
      </c>
      <c r="F73" s="157"/>
      <c r="G73" s="159" t="s">
        <v>48</v>
      </c>
      <c r="H73" s="159" t="s">
        <v>48</v>
      </c>
    </row>
    <row r="74" spans="1:8" s="135" customFormat="1" x14ac:dyDescent="0.25">
      <c r="A74" s="119"/>
      <c r="B74" s="120"/>
      <c r="C74" s="121">
        <v>5</v>
      </c>
      <c r="D74" s="127" t="s">
        <v>265</v>
      </c>
      <c r="E74" s="156" t="s">
        <v>361</v>
      </c>
      <c r="F74" s="157"/>
      <c r="G74" s="159" t="s">
        <v>46</v>
      </c>
      <c r="H74" s="159" t="s">
        <v>46</v>
      </c>
    </row>
    <row r="75" spans="1:8" s="150" customFormat="1" x14ac:dyDescent="0.25">
      <c r="A75" s="119" t="s">
        <v>397</v>
      </c>
      <c r="B75" s="120"/>
      <c r="C75" s="121">
        <v>1</v>
      </c>
      <c r="D75" s="122" t="s">
        <v>398</v>
      </c>
      <c r="E75" s="122" t="s">
        <v>9</v>
      </c>
      <c r="F75" s="122"/>
      <c r="G75" s="123"/>
      <c r="H75" s="123"/>
    </row>
    <row r="76" spans="1:8" s="124" customFormat="1" x14ac:dyDescent="0.25">
      <c r="A76" s="119" t="s">
        <v>399</v>
      </c>
      <c r="B76" s="120"/>
      <c r="C76" s="121">
        <v>2</v>
      </c>
      <c r="D76" s="125" t="s">
        <v>400</v>
      </c>
      <c r="E76" s="125" t="s">
        <v>401</v>
      </c>
      <c r="F76" s="125"/>
      <c r="G76" s="126"/>
      <c r="H76" s="126"/>
    </row>
    <row r="77" spans="1:8" s="161" customFormat="1" x14ac:dyDescent="0.25">
      <c r="A77" s="119" t="s">
        <v>402</v>
      </c>
      <c r="B77" s="120"/>
      <c r="C77" s="121">
        <v>3</v>
      </c>
      <c r="D77" s="128" t="s">
        <v>403</v>
      </c>
      <c r="E77" s="128" t="s">
        <v>404</v>
      </c>
      <c r="F77" s="145"/>
      <c r="G77" s="130" t="str">
        <f t="shared" ref="G77:H77" si="3">IF(iOC_Purpose="Benchmark","n/a","")</f>
        <v/>
      </c>
      <c r="H77" s="130" t="str">
        <f t="shared" si="3"/>
        <v/>
      </c>
    </row>
    <row r="78" spans="1:8" s="124" customFormat="1" x14ac:dyDescent="0.25">
      <c r="A78" s="119" t="s">
        <v>405</v>
      </c>
      <c r="B78" s="120"/>
      <c r="C78" s="121">
        <v>4</v>
      </c>
      <c r="D78" s="146" t="s">
        <v>406</v>
      </c>
      <c r="E78" s="146" t="s">
        <v>406</v>
      </c>
      <c r="F78" s="147"/>
      <c r="G78" s="148" t="s">
        <v>407</v>
      </c>
      <c r="H78" s="148" t="s">
        <v>408</v>
      </c>
    </row>
    <row r="79" spans="1:8" s="161" customFormat="1" x14ac:dyDescent="0.25">
      <c r="A79" s="119" t="s">
        <v>409</v>
      </c>
      <c r="B79" s="120"/>
      <c r="C79" s="121">
        <v>4</v>
      </c>
      <c r="D79" s="146" t="s">
        <v>410</v>
      </c>
      <c r="E79" s="146" t="s">
        <v>410</v>
      </c>
      <c r="F79" s="147"/>
      <c r="G79" s="148" t="s">
        <v>411</v>
      </c>
      <c r="H79" s="148" t="s">
        <v>411</v>
      </c>
    </row>
    <row r="80" spans="1:8" s="161" customFormat="1" x14ac:dyDescent="0.25">
      <c r="A80" s="119" t="s">
        <v>412</v>
      </c>
      <c r="B80" s="120"/>
      <c r="C80" s="121">
        <v>4</v>
      </c>
      <c r="D80" s="146" t="s">
        <v>413</v>
      </c>
      <c r="E80" s="146" t="s">
        <v>413</v>
      </c>
      <c r="F80" s="147"/>
      <c r="G80" s="148" t="s">
        <v>414</v>
      </c>
      <c r="H80" s="148" t="s">
        <v>414</v>
      </c>
    </row>
    <row r="81" spans="1:8" s="161" customFormat="1" x14ac:dyDescent="0.25">
      <c r="A81" s="119"/>
      <c r="B81" s="120"/>
      <c r="C81" s="121">
        <v>4</v>
      </c>
      <c r="D81" s="146" t="s">
        <v>415</v>
      </c>
      <c r="E81" s="146" t="s">
        <v>415</v>
      </c>
      <c r="F81" s="147" t="s">
        <v>1533</v>
      </c>
      <c r="G81" s="148" t="s">
        <v>503</v>
      </c>
      <c r="H81" s="148" t="s">
        <v>417</v>
      </c>
    </row>
    <row r="82" spans="1:8" s="161" customFormat="1" x14ac:dyDescent="0.25">
      <c r="A82" s="119" t="s">
        <v>418</v>
      </c>
      <c r="B82" s="120"/>
      <c r="C82" s="121">
        <v>4</v>
      </c>
      <c r="D82" s="146" t="s">
        <v>419</v>
      </c>
      <c r="E82" s="146" t="s">
        <v>419</v>
      </c>
      <c r="F82" s="147" t="s">
        <v>1533</v>
      </c>
      <c r="G82" s="148" t="s">
        <v>504</v>
      </c>
      <c r="H82" s="148" t="s">
        <v>420</v>
      </c>
    </row>
    <row r="83" spans="1:8" s="124" customFormat="1" x14ac:dyDescent="0.25">
      <c r="A83" s="119" t="s">
        <v>427</v>
      </c>
      <c r="B83" s="120"/>
      <c r="C83" s="121">
        <v>1</v>
      </c>
      <c r="D83" s="122" t="s">
        <v>428</v>
      </c>
      <c r="E83" s="122" t="s">
        <v>429</v>
      </c>
      <c r="F83" s="122"/>
      <c r="G83" s="162"/>
      <c r="H83" s="162"/>
    </row>
    <row r="84" spans="1:8" s="124" customFormat="1" x14ac:dyDescent="0.25">
      <c r="A84" s="119" t="s">
        <v>430</v>
      </c>
      <c r="B84" s="120"/>
      <c r="C84" s="121">
        <v>2</v>
      </c>
      <c r="D84" s="125" t="s">
        <v>431</v>
      </c>
      <c r="E84" s="125" t="s">
        <v>432</v>
      </c>
      <c r="F84" s="125"/>
      <c r="G84" s="126"/>
      <c r="H84" s="126"/>
    </row>
    <row r="85" spans="1:8" s="124" customFormat="1" x14ac:dyDescent="0.25">
      <c r="A85" s="119" t="s">
        <v>433</v>
      </c>
      <c r="B85" s="120"/>
      <c r="C85" s="121">
        <v>3</v>
      </c>
      <c r="D85" s="128" t="s">
        <v>434</v>
      </c>
      <c r="E85" s="128" t="s">
        <v>435</v>
      </c>
      <c r="F85" s="145"/>
      <c r="G85" s="130"/>
      <c r="H85" s="130"/>
    </row>
    <row r="86" spans="1:8" s="124" customFormat="1" x14ac:dyDescent="0.25">
      <c r="A86" s="119" t="s">
        <v>436</v>
      </c>
      <c r="B86" s="120"/>
      <c r="C86" s="121">
        <v>4</v>
      </c>
      <c r="D86" s="146" t="s">
        <v>437</v>
      </c>
      <c r="E86" s="146" t="s">
        <v>438</v>
      </c>
      <c r="F86" s="147"/>
      <c r="G86" s="148" t="s">
        <v>44</v>
      </c>
      <c r="H86" s="148" t="s">
        <v>44</v>
      </c>
    </row>
    <row r="87" spans="1:8" s="124" customFormat="1" x14ac:dyDescent="0.25">
      <c r="A87" s="119" t="s">
        <v>439</v>
      </c>
      <c r="B87" s="120"/>
      <c r="C87" s="121">
        <v>4</v>
      </c>
      <c r="D87" s="146" t="s">
        <v>440</v>
      </c>
      <c r="E87" s="146" t="s">
        <v>441</v>
      </c>
      <c r="F87" s="147"/>
      <c r="G87" s="148" t="s">
        <v>42</v>
      </c>
      <c r="H87" s="148" t="s">
        <v>42</v>
      </c>
    </row>
    <row r="88" spans="1:8" s="124" customFormat="1" x14ac:dyDescent="0.25">
      <c r="A88" s="119" t="s">
        <v>442</v>
      </c>
      <c r="B88" s="120"/>
      <c r="C88" s="121">
        <v>4</v>
      </c>
      <c r="D88" s="146" t="s">
        <v>443</v>
      </c>
      <c r="E88" s="146" t="s">
        <v>444</v>
      </c>
      <c r="F88" s="147"/>
      <c r="G88" s="148" t="s">
        <v>44</v>
      </c>
      <c r="H88" s="148" t="s">
        <v>44</v>
      </c>
    </row>
    <row r="89" spans="1:8" s="124" customFormat="1" x14ac:dyDescent="0.25">
      <c r="A89" s="119" t="s">
        <v>445</v>
      </c>
      <c r="B89" s="120"/>
      <c r="C89" s="121">
        <v>4</v>
      </c>
      <c r="D89" s="146" t="s">
        <v>446</v>
      </c>
      <c r="E89" s="146" t="s">
        <v>447</v>
      </c>
      <c r="F89" s="147"/>
      <c r="G89" s="148" t="s">
        <v>42</v>
      </c>
      <c r="H89" s="148" t="s">
        <v>42</v>
      </c>
    </row>
    <row r="90" spans="1:8" s="144" customFormat="1" x14ac:dyDescent="0.25">
      <c r="A90" s="119" t="s">
        <v>448</v>
      </c>
      <c r="B90" s="120"/>
      <c r="C90" s="121">
        <v>4</v>
      </c>
      <c r="D90" s="146" t="s">
        <v>449</v>
      </c>
      <c r="E90" s="146" t="s">
        <v>317</v>
      </c>
      <c r="F90" s="147"/>
      <c r="G90" s="148" t="s">
        <v>42</v>
      </c>
      <c r="H90" s="148" t="s">
        <v>42</v>
      </c>
    </row>
    <row r="91" spans="1:8" s="124" customFormat="1" x14ac:dyDescent="0.25">
      <c r="A91" s="119" t="s">
        <v>450</v>
      </c>
      <c r="B91" s="120"/>
      <c r="C91" s="121">
        <v>4</v>
      </c>
      <c r="D91" s="146" t="s">
        <v>319</v>
      </c>
      <c r="E91" s="146" t="s">
        <v>319</v>
      </c>
      <c r="F91" s="147"/>
      <c r="G91" s="148" t="s">
        <v>42</v>
      </c>
      <c r="H91" s="148" t="s">
        <v>42</v>
      </c>
    </row>
    <row r="92" spans="1:8" s="144" customFormat="1" x14ac:dyDescent="0.25">
      <c r="A92" s="119" t="s">
        <v>505</v>
      </c>
      <c r="B92" s="120"/>
      <c r="C92" s="121">
        <v>4</v>
      </c>
      <c r="D92" s="146" t="s">
        <v>494</v>
      </c>
      <c r="E92" s="146" t="s">
        <v>453</v>
      </c>
      <c r="F92" s="147"/>
      <c r="G92" s="148" t="s">
        <v>42</v>
      </c>
      <c r="H92" s="148" t="s">
        <v>42</v>
      </c>
    </row>
    <row r="93" spans="1:8" s="124" customFormat="1" x14ac:dyDescent="0.25">
      <c r="A93" s="119" t="s">
        <v>451</v>
      </c>
      <c r="B93" s="120"/>
      <c r="C93" s="121">
        <v>4</v>
      </c>
      <c r="D93" s="146" t="s">
        <v>452</v>
      </c>
      <c r="E93" s="146" t="s">
        <v>305</v>
      </c>
      <c r="F93" s="147"/>
      <c r="G93" s="148" t="s">
        <v>42</v>
      </c>
      <c r="H93" s="148" t="s">
        <v>42</v>
      </c>
    </row>
    <row r="94" spans="1:8" s="124" customFormat="1" x14ac:dyDescent="0.25">
      <c r="A94" s="119" t="s">
        <v>454</v>
      </c>
      <c r="B94" s="120"/>
      <c r="C94" s="121">
        <v>4</v>
      </c>
      <c r="D94" s="146" t="s">
        <v>304</v>
      </c>
      <c r="E94" s="146" t="s">
        <v>322</v>
      </c>
      <c r="F94" s="147"/>
      <c r="G94" s="148" t="s">
        <v>42</v>
      </c>
      <c r="H94" s="148" t="s">
        <v>42</v>
      </c>
    </row>
    <row r="95" spans="1:8" s="124" customFormat="1" x14ac:dyDescent="0.25">
      <c r="A95" s="119" t="s">
        <v>506</v>
      </c>
      <c r="B95" s="120"/>
      <c r="C95" s="121">
        <v>4</v>
      </c>
      <c r="D95" s="146" t="s">
        <v>495</v>
      </c>
      <c r="E95" s="146" t="s">
        <v>458</v>
      </c>
      <c r="F95" s="147"/>
      <c r="G95" s="148" t="s">
        <v>44</v>
      </c>
      <c r="H95" s="148" t="s">
        <v>44</v>
      </c>
    </row>
    <row r="96" spans="1:8" s="124" customFormat="1" x14ac:dyDescent="0.25">
      <c r="A96" s="119" t="s">
        <v>507</v>
      </c>
      <c r="B96" s="120"/>
      <c r="C96" s="121">
        <v>4</v>
      </c>
      <c r="D96" s="146" t="s">
        <v>496</v>
      </c>
      <c r="E96" s="146" t="s">
        <v>461</v>
      </c>
      <c r="F96" s="147"/>
      <c r="G96" s="148" t="s">
        <v>42</v>
      </c>
      <c r="H96" s="148" t="s">
        <v>42</v>
      </c>
    </row>
    <row r="97" spans="1:8" s="124" customFormat="1" x14ac:dyDescent="0.25">
      <c r="A97" s="119" t="s">
        <v>456</v>
      </c>
      <c r="B97" s="120"/>
      <c r="C97" s="121">
        <v>4</v>
      </c>
      <c r="D97" s="146" t="s">
        <v>457</v>
      </c>
      <c r="E97" s="146" t="s">
        <v>464</v>
      </c>
      <c r="F97" s="147"/>
      <c r="G97" s="148" t="s">
        <v>42</v>
      </c>
      <c r="H97" s="148" t="s">
        <v>42</v>
      </c>
    </row>
    <row r="98" spans="1:8" s="124" customFormat="1" x14ac:dyDescent="0.25">
      <c r="A98" s="119" t="s">
        <v>459</v>
      </c>
      <c r="B98" s="120"/>
      <c r="C98" s="121">
        <v>4</v>
      </c>
      <c r="D98" s="146" t="s">
        <v>460</v>
      </c>
      <c r="E98" s="146" t="s">
        <v>467</v>
      </c>
      <c r="F98" s="147"/>
      <c r="G98" s="148" t="s">
        <v>42</v>
      </c>
      <c r="H98" s="148" t="s">
        <v>42</v>
      </c>
    </row>
    <row r="99" spans="1:8" s="124" customFormat="1" x14ac:dyDescent="0.25">
      <c r="A99" s="119" t="s">
        <v>462</v>
      </c>
      <c r="B99" s="120"/>
      <c r="C99" s="121">
        <v>4</v>
      </c>
      <c r="D99" s="146" t="s">
        <v>463</v>
      </c>
      <c r="E99" s="146" t="s">
        <v>259</v>
      </c>
      <c r="F99" s="147"/>
      <c r="G99" s="148" t="s">
        <v>42</v>
      </c>
      <c r="H99" s="148" t="s">
        <v>42</v>
      </c>
    </row>
    <row r="100" spans="1:8" s="124" customFormat="1" x14ac:dyDescent="0.25">
      <c r="A100" s="119" t="s">
        <v>465</v>
      </c>
      <c r="B100" s="120"/>
      <c r="C100" s="121">
        <v>4</v>
      </c>
      <c r="D100" s="146" t="s">
        <v>466</v>
      </c>
      <c r="E100" s="146" t="s">
        <v>471</v>
      </c>
      <c r="F100" s="147"/>
      <c r="G100" s="148" t="s">
        <v>42</v>
      </c>
      <c r="H100" s="148" t="s">
        <v>42</v>
      </c>
    </row>
    <row r="101" spans="1:8" s="124" customFormat="1" x14ac:dyDescent="0.25">
      <c r="A101" s="119" t="s">
        <v>468</v>
      </c>
      <c r="B101" s="120"/>
      <c r="C101" s="121">
        <v>4</v>
      </c>
      <c r="D101" s="146" t="s">
        <v>258</v>
      </c>
      <c r="E101" s="146" t="s">
        <v>474</v>
      </c>
      <c r="F101" s="147"/>
      <c r="G101" s="148" t="s">
        <v>44</v>
      </c>
      <c r="H101" s="148" t="s">
        <v>44</v>
      </c>
    </row>
    <row r="102" spans="1:8" s="124" customFormat="1" x14ac:dyDescent="0.25">
      <c r="A102" s="119" t="s">
        <v>508</v>
      </c>
      <c r="B102" s="120"/>
      <c r="C102" s="121">
        <v>4</v>
      </c>
      <c r="D102" s="146" t="s">
        <v>497</v>
      </c>
      <c r="E102" s="146" t="s">
        <v>477</v>
      </c>
      <c r="F102" s="147"/>
      <c r="G102" s="148" t="s">
        <v>44</v>
      </c>
      <c r="H102" s="148" t="s">
        <v>44</v>
      </c>
    </row>
    <row r="103" spans="1:8" s="124" customFormat="1" x14ac:dyDescent="0.25">
      <c r="A103" s="119" t="s">
        <v>478</v>
      </c>
      <c r="B103" s="120"/>
      <c r="C103" s="121">
        <v>2</v>
      </c>
      <c r="D103" s="125" t="s">
        <v>479</v>
      </c>
      <c r="E103" s="125" t="s">
        <v>480</v>
      </c>
      <c r="F103" s="125"/>
      <c r="G103" s="163"/>
      <c r="H103" s="163"/>
    </row>
    <row r="104" spans="1:8" s="150" customFormat="1" x14ac:dyDescent="0.25">
      <c r="A104" s="119" t="s">
        <v>56</v>
      </c>
      <c r="B104" s="120"/>
      <c r="C104" s="121">
        <v>3</v>
      </c>
      <c r="D104" s="164" t="s">
        <v>481</v>
      </c>
      <c r="E104" s="164" t="s">
        <v>482</v>
      </c>
      <c r="F104" s="165"/>
      <c r="G104" s="166" t="s">
        <v>502</v>
      </c>
      <c r="H104" s="166" t="s">
        <v>35</v>
      </c>
    </row>
    <row r="105" spans="1:8" s="150" customFormat="1" x14ac:dyDescent="0.25">
      <c r="A105" s="119" t="s">
        <v>56</v>
      </c>
      <c r="B105" s="120"/>
      <c r="C105" s="121">
        <v>3</v>
      </c>
      <c r="D105" s="164" t="s">
        <v>481</v>
      </c>
      <c r="E105" s="164" t="s">
        <v>484</v>
      </c>
      <c r="F105" s="165"/>
      <c r="G105" s="166" t="s">
        <v>35</v>
      </c>
      <c r="H105" s="166" t="s">
        <v>502</v>
      </c>
    </row>
    <row r="106" spans="1:8" s="167" customFormat="1" x14ac:dyDescent="0.3">
      <c r="A106" s="119" t="s">
        <v>58</v>
      </c>
      <c r="B106" s="120"/>
      <c r="C106" s="121">
        <v>3</v>
      </c>
      <c r="D106" s="164" t="s">
        <v>485</v>
      </c>
      <c r="E106" s="164" t="s">
        <v>486</v>
      </c>
      <c r="F106" s="165"/>
      <c r="G106" s="166" t="str">
        <f t="shared" ref="G106:H106" si="4">IF(iOC_LANG_DE,"Monat","month")</f>
        <v>Monat</v>
      </c>
      <c r="H106" s="166" t="str">
        <f t="shared" si="4"/>
        <v>Monat</v>
      </c>
    </row>
    <row r="107" spans="1:8" s="169" customFormat="1" x14ac:dyDescent="0.3">
      <c r="A107" s="119" t="s">
        <v>487</v>
      </c>
      <c r="B107" s="120"/>
      <c r="C107" s="121">
        <v>3</v>
      </c>
      <c r="D107" s="164" t="str">
        <f>IF(iOC_Purpose="Benchmark","Price ID","Billing ID")</f>
        <v>Billing ID</v>
      </c>
      <c r="E107" s="164" t="s">
        <v>488</v>
      </c>
      <c r="F107" s="165"/>
      <c r="G107" s="168" t="s">
        <v>509</v>
      </c>
      <c r="H107" s="168"/>
    </row>
    <row r="108" spans="1:8" s="169" customFormat="1" ht="27.6" x14ac:dyDescent="0.3">
      <c r="A108" s="119" t="s">
        <v>487</v>
      </c>
      <c r="B108" s="120"/>
      <c r="C108" s="121">
        <v>3</v>
      </c>
      <c r="D108" s="164" t="str">
        <f>IF(iOC_Purpose="Benchmark","Price ID","Billing ID")</f>
        <v>Billing ID</v>
      </c>
      <c r="E108" s="164" t="s">
        <v>490</v>
      </c>
      <c r="F108" s="165"/>
      <c r="G108" s="168"/>
      <c r="H108" s="168" t="s">
        <v>510</v>
      </c>
    </row>
  </sheetData>
  <sheetProtection algorithmName="SHA-512" hashValue="UNV2QhXps/1jBzQedHgkHHPzfwjZFwLAjkMYmtTn7zqeaLfQjyoRMXkFdCFOYLRhOppPr8/zqynuu2puph6NBg==" saltValue="NKpA4U+3ggCDTelV+3umJQ==" spinCount="100000" sheet="1" objects="1" scenarios="1"/>
  <dataConsolidate/>
  <conditionalFormatting sqref="A10:A65 A75:A108">
    <cfRule type="expression" dxfId="20" priority="4036">
      <formula>OR(COUNTIF(INDIRECT("$A9:$A"&amp;8+COUNTA($A$10:$A$108)),A10)&gt;1,$A10="")</formula>
    </cfRule>
  </conditionalFormatting>
  <conditionalFormatting sqref="A66:A74">
    <cfRule type="expression" dxfId="19" priority="4039">
      <formula>OR(COUNTIF(INDIRECT("$A9:$A"&amp;8+COUNTA($A$10:$A$111)),A66)&gt;1,$A66="")</formula>
    </cfRule>
  </conditionalFormatting>
  <dataValidations disablePrompts="1" count="6">
    <dataValidation errorStyle="warning" allowBlank="1" showInput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G47:H47"/>
    <dataValidation errorStyle="warning" allowBlank="1" showErrorMessage="1" errorTitle="Server Capacity Measurement Unit" error="Your entered unit of measurement does not correspond to the common market terms, so please add an appropriate description to the glossary." sqref="G46:H46"/>
    <dataValidation type="list" allowBlank="1" showInputMessage="1" showErrorMessage="1" sqref="G49:H53 G55:H56 G58:H59 G12:H35 G37:H43 G62:H65">
      <formula1>iOC_Select</formula1>
    </dataValidation>
    <dataValidation type="list" allowBlank="1" showInputMessage="1" showErrorMessage="1" sqref="G10:H11 G60:H61 G75:H77 G54:H54 G36:H37 G48:H49 G52:H52 G57:H58 G44:H45 G103:H103 G83:H84 G69:H69 G66:H67">
      <formula1>"n/a"</formula1>
    </dataValidation>
    <dataValidation type="list" allowBlank="1" showInputMessage="1" showErrorMessage="1" sqref="G85:H102">
      <formula1>IF(iOC_Purpose="Benchmark",iOC_Select,iOC_Select_Financial_Responsibility)</formula1>
    </dataValidation>
    <dataValidation type="list" allowBlank="1" showInputMessage="1" showErrorMessage="1" sqref="G68:H68">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rowBreaks count="1" manualBreakCount="1">
    <brk id="71" min="2" max="7"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pageSetUpPr fitToPage="1"/>
  </sheetPr>
  <dimension ref="A1:AN109"/>
  <sheetViews>
    <sheetView showGridLines="0" zoomScale="80" zoomScaleNormal="80" zoomScaleSheetLayoutView="20" workbookViewId="0">
      <selection activeCell="G93" sqref="G93"/>
    </sheetView>
  </sheetViews>
  <sheetFormatPr baseColWidth="10" defaultColWidth="10.44140625" defaultRowHeight="13.2" x14ac:dyDescent="0.25"/>
  <cols>
    <col min="1" max="1" width="0.109375" style="170" customWidth="1"/>
    <col min="2" max="2" width="3.6640625" style="171" customWidth="1"/>
    <col min="3" max="3" width="3.44140625" style="172" customWidth="1"/>
    <col min="4" max="4" width="68.33203125" style="171" hidden="1" customWidth="1"/>
    <col min="5" max="5" width="62" style="171" customWidth="1"/>
    <col min="6" max="6" width="76.33203125" style="171" customWidth="1"/>
    <col min="7" max="7" width="23.6640625" style="172" customWidth="1"/>
    <col min="8" max="8" width="24.5546875" style="172" customWidth="1"/>
    <col min="9" max="10" width="23.6640625" style="172" customWidth="1"/>
    <col min="11" max="11" width="24.5546875" style="172" customWidth="1"/>
    <col min="12" max="12" width="23.6640625" style="172" customWidth="1"/>
    <col min="13" max="13" width="24.5546875" style="172" customWidth="1"/>
    <col min="14" max="14" width="23.6640625" style="172" customWidth="1"/>
    <col min="15" max="15" width="24.5546875" style="172" customWidth="1"/>
    <col min="16" max="40" width="23.6640625" style="172" customWidth="1"/>
    <col min="41" max="16384" width="10.44140625" style="171"/>
  </cols>
  <sheetData>
    <row r="1" spans="1:40" s="180" customFormat="1" x14ac:dyDescent="0.3">
      <c r="A1" s="174" t="s">
        <v>217</v>
      </c>
      <c r="B1" s="175" t="s">
        <v>53</v>
      </c>
      <c r="C1" s="175"/>
      <c r="D1" s="176"/>
      <c r="E1" s="177" t="s">
        <v>218</v>
      </c>
      <c r="F1" s="178"/>
      <c r="G1" s="179"/>
      <c r="H1" s="179"/>
      <c r="I1" s="179"/>
      <c r="J1" s="179"/>
      <c r="K1" s="179"/>
      <c r="L1" s="179"/>
      <c r="M1" s="179"/>
      <c r="N1" s="179"/>
      <c r="O1" s="179"/>
      <c r="P1" s="179"/>
      <c r="Q1" s="179"/>
      <c r="R1" s="179"/>
      <c r="S1" s="179"/>
      <c r="T1" s="179"/>
      <c r="U1" s="179"/>
      <c r="V1" s="179"/>
      <c r="W1" s="179"/>
      <c r="X1" s="179"/>
      <c r="Y1" s="179"/>
      <c r="Z1" s="179"/>
      <c r="AA1" s="179" t="s">
        <v>511</v>
      </c>
      <c r="AB1" s="179"/>
      <c r="AC1" s="179"/>
      <c r="AD1" s="179"/>
      <c r="AE1" s="179"/>
      <c r="AF1" s="179"/>
      <c r="AG1" s="179"/>
      <c r="AH1" s="179"/>
      <c r="AI1" s="179"/>
      <c r="AJ1" s="179"/>
      <c r="AK1" s="179"/>
      <c r="AL1" s="179"/>
      <c r="AM1" s="179"/>
      <c r="AN1" s="179"/>
    </row>
    <row r="2" spans="1:40" s="180" customFormat="1" x14ac:dyDescent="0.25">
      <c r="A2" s="181"/>
      <c r="B2" s="175"/>
      <c r="C2" s="182"/>
      <c r="D2" s="183" t="s">
        <v>219</v>
      </c>
      <c r="E2" s="183" t="s">
        <v>219</v>
      </c>
      <c r="F2" s="184" t="s">
        <v>130</v>
      </c>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row>
    <row r="3" spans="1:40" s="180" customFormat="1" x14ac:dyDescent="0.25">
      <c r="A3" s="181"/>
      <c r="B3" s="175"/>
      <c r="C3" s="182"/>
      <c r="D3" s="183" t="s">
        <v>220</v>
      </c>
      <c r="E3" s="183" t="s">
        <v>221</v>
      </c>
      <c r="F3" s="184" t="s">
        <v>131</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row>
    <row r="4" spans="1:40" s="180" customFormat="1" ht="26.4" x14ac:dyDescent="0.25">
      <c r="A4" s="181"/>
      <c r="B4" s="175"/>
      <c r="C4" s="182"/>
      <c r="D4" s="183" t="s">
        <v>222</v>
      </c>
      <c r="E4" s="183" t="s">
        <v>223</v>
      </c>
      <c r="F4" s="184" t="s">
        <v>224</v>
      </c>
    </row>
    <row r="5" spans="1:40" s="188" customFormat="1" x14ac:dyDescent="0.3">
      <c r="A5" s="181"/>
      <c r="B5" s="185"/>
      <c r="C5" s="186"/>
      <c r="D5" s="187"/>
      <c r="E5" s="187"/>
      <c r="F5" s="187"/>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row>
    <row r="6" spans="1:40" s="180" customFormat="1" x14ac:dyDescent="0.25">
      <c r="A6" s="189"/>
      <c r="B6" s="175"/>
      <c r="C6" s="190"/>
      <c r="D6" s="183" t="s">
        <v>228</v>
      </c>
      <c r="E6" s="191" t="s">
        <v>225</v>
      </c>
      <c r="F6" s="192"/>
      <c r="G6" s="193" t="s">
        <v>226</v>
      </c>
      <c r="H6" s="193" t="s">
        <v>226</v>
      </c>
      <c r="I6" s="193" t="s">
        <v>226</v>
      </c>
      <c r="J6" s="193" t="s">
        <v>227</v>
      </c>
      <c r="K6" s="193" t="s">
        <v>227</v>
      </c>
      <c r="L6" s="193" t="s">
        <v>227</v>
      </c>
      <c r="M6" s="193" t="s">
        <v>227</v>
      </c>
      <c r="N6" s="193" t="s">
        <v>227</v>
      </c>
      <c r="O6" s="193" t="s">
        <v>227</v>
      </c>
      <c r="P6" s="193" t="s">
        <v>227</v>
      </c>
      <c r="Q6" s="194" t="s">
        <v>226</v>
      </c>
      <c r="R6" s="194" t="s">
        <v>226</v>
      </c>
      <c r="S6" s="194" t="s">
        <v>226</v>
      </c>
      <c r="T6" s="194" t="s">
        <v>227</v>
      </c>
      <c r="U6" s="194" t="s">
        <v>227</v>
      </c>
      <c r="V6" s="194" t="s">
        <v>227</v>
      </c>
      <c r="W6" s="194" t="s">
        <v>226</v>
      </c>
      <c r="X6" s="194" t="s">
        <v>226</v>
      </c>
      <c r="Y6" s="194" t="s">
        <v>226</v>
      </c>
      <c r="Z6" s="194" t="s">
        <v>226</v>
      </c>
      <c r="AA6" s="194" t="s">
        <v>227</v>
      </c>
      <c r="AB6" s="194" t="s">
        <v>227</v>
      </c>
      <c r="AC6" s="194" t="s">
        <v>227</v>
      </c>
      <c r="AD6" s="194" t="s">
        <v>227</v>
      </c>
      <c r="AE6" s="194" t="s">
        <v>227</v>
      </c>
      <c r="AF6" s="194" t="s">
        <v>227</v>
      </c>
      <c r="AG6" s="194" t="s">
        <v>227</v>
      </c>
      <c r="AH6" s="194" t="s">
        <v>226</v>
      </c>
      <c r="AI6" s="194" t="s">
        <v>226</v>
      </c>
      <c r="AJ6" s="194" t="s">
        <v>226</v>
      </c>
      <c r="AK6" s="194" t="s">
        <v>226</v>
      </c>
      <c r="AL6" s="194" t="s">
        <v>227</v>
      </c>
      <c r="AM6" s="194" t="s">
        <v>227</v>
      </c>
      <c r="AN6" s="194" t="s">
        <v>227</v>
      </c>
    </row>
    <row r="7" spans="1:40" s="180" customFormat="1" ht="58.95" customHeight="1" x14ac:dyDescent="0.25">
      <c r="A7" s="189"/>
      <c r="B7" s="175"/>
      <c r="C7" s="190"/>
      <c r="D7" s="183" t="s">
        <v>228</v>
      </c>
      <c r="E7" s="191" t="s">
        <v>229</v>
      </c>
      <c r="F7" s="195"/>
      <c r="G7" s="194" t="s">
        <v>512</v>
      </c>
      <c r="H7" s="194" t="s">
        <v>513</v>
      </c>
      <c r="I7" s="194" t="s">
        <v>514</v>
      </c>
      <c r="J7" s="194" t="s">
        <v>515</v>
      </c>
      <c r="K7" s="194" t="s">
        <v>516</v>
      </c>
      <c r="L7" s="194" t="s">
        <v>517</v>
      </c>
      <c r="M7" s="194" t="s">
        <v>518</v>
      </c>
      <c r="N7" s="194" t="s">
        <v>519</v>
      </c>
      <c r="O7" s="194" t="s">
        <v>520</v>
      </c>
      <c r="P7" s="194" t="s">
        <v>521</v>
      </c>
      <c r="Q7" s="194" t="s">
        <v>522</v>
      </c>
      <c r="R7" s="194" t="s">
        <v>523</v>
      </c>
      <c r="S7" s="194" t="s">
        <v>524</v>
      </c>
      <c r="T7" s="194" t="s">
        <v>525</v>
      </c>
      <c r="U7" s="194" t="s">
        <v>526</v>
      </c>
      <c r="V7" s="194" t="s">
        <v>527</v>
      </c>
      <c r="W7" s="194" t="s">
        <v>528</v>
      </c>
      <c r="X7" s="194" t="s">
        <v>529</v>
      </c>
      <c r="Y7" s="194" t="s">
        <v>530</v>
      </c>
      <c r="Z7" s="194" t="s">
        <v>531</v>
      </c>
      <c r="AA7" s="194" t="s">
        <v>532</v>
      </c>
      <c r="AB7" s="194" t="s">
        <v>533</v>
      </c>
      <c r="AC7" s="194" t="s">
        <v>534</v>
      </c>
      <c r="AD7" s="194" t="s">
        <v>535</v>
      </c>
      <c r="AE7" s="194" t="s">
        <v>536</v>
      </c>
      <c r="AF7" s="194" t="s">
        <v>537</v>
      </c>
      <c r="AG7" s="194" t="s">
        <v>538</v>
      </c>
      <c r="AH7" s="194" t="s">
        <v>539</v>
      </c>
      <c r="AI7" s="194" t="s">
        <v>540</v>
      </c>
      <c r="AJ7" s="194" t="s">
        <v>541</v>
      </c>
      <c r="AK7" s="194" t="s">
        <v>542</v>
      </c>
      <c r="AL7" s="194" t="s">
        <v>543</v>
      </c>
      <c r="AM7" s="194" t="s">
        <v>544</v>
      </c>
      <c r="AN7" s="194" t="s">
        <v>545</v>
      </c>
    </row>
    <row r="8" spans="1:40" s="180" customFormat="1" ht="39.6" x14ac:dyDescent="0.25">
      <c r="A8" s="181"/>
      <c r="B8" s="175"/>
      <c r="C8" s="190"/>
      <c r="D8" s="183" t="s">
        <v>232</v>
      </c>
      <c r="E8" s="191" t="s">
        <v>233</v>
      </c>
      <c r="F8" s="192" t="s">
        <v>1537</v>
      </c>
      <c r="G8" s="194" t="s">
        <v>132</v>
      </c>
      <c r="H8" s="194" t="s">
        <v>135</v>
      </c>
      <c r="I8" s="194" t="s">
        <v>137</v>
      </c>
      <c r="J8" s="194" t="s">
        <v>132</v>
      </c>
      <c r="K8" s="194" t="s">
        <v>135</v>
      </c>
      <c r="L8" s="194" t="s">
        <v>132</v>
      </c>
      <c r="M8" s="194" t="s">
        <v>135</v>
      </c>
      <c r="N8" s="194" t="s">
        <v>132</v>
      </c>
      <c r="O8" s="194" t="s">
        <v>135</v>
      </c>
      <c r="P8" s="194" t="s">
        <v>137</v>
      </c>
      <c r="Q8" s="194" t="s">
        <v>132</v>
      </c>
      <c r="R8" s="194" t="s">
        <v>135</v>
      </c>
      <c r="S8" s="194" t="s">
        <v>137</v>
      </c>
      <c r="T8" s="194" t="s">
        <v>132</v>
      </c>
      <c r="U8" s="194" t="s">
        <v>135</v>
      </c>
      <c r="V8" s="194" t="s">
        <v>137</v>
      </c>
      <c r="W8" s="194" t="s">
        <v>142</v>
      </c>
      <c r="X8" s="194" t="s">
        <v>145</v>
      </c>
      <c r="Y8" s="194" t="s">
        <v>147</v>
      </c>
      <c r="Z8" s="194" t="s">
        <v>149</v>
      </c>
      <c r="AA8" s="194" t="s">
        <v>142</v>
      </c>
      <c r="AB8" s="194" t="s">
        <v>145</v>
      </c>
      <c r="AC8" s="194" t="s">
        <v>142</v>
      </c>
      <c r="AD8" s="194" t="s">
        <v>145</v>
      </c>
      <c r="AE8" s="194" t="s">
        <v>142</v>
      </c>
      <c r="AF8" s="194" t="s">
        <v>145</v>
      </c>
      <c r="AG8" s="194" t="s">
        <v>147</v>
      </c>
      <c r="AH8" s="194" t="s">
        <v>142</v>
      </c>
      <c r="AI8" s="194" t="s">
        <v>145</v>
      </c>
      <c r="AJ8" s="194" t="s">
        <v>147</v>
      </c>
      <c r="AK8" s="194" t="s">
        <v>149</v>
      </c>
      <c r="AL8" s="194" t="s">
        <v>142</v>
      </c>
      <c r="AM8" s="194" t="s">
        <v>145</v>
      </c>
      <c r="AN8" s="194" t="s">
        <v>147</v>
      </c>
    </row>
    <row r="9" spans="1:40" s="202" customFormat="1" x14ac:dyDescent="0.25">
      <c r="A9" s="196" t="s">
        <v>235</v>
      </c>
      <c r="B9" s="197" t="s">
        <v>236</v>
      </c>
      <c r="C9" s="198" t="s">
        <v>237</v>
      </c>
      <c r="D9" s="199" t="s">
        <v>238</v>
      </c>
      <c r="E9" s="199" t="s">
        <v>238</v>
      </c>
      <c r="F9" s="200" t="str">
        <f>IF(iOC_LANG_DE,"Anmerkung","Comment")</f>
        <v>Anmerkung</v>
      </c>
      <c r="G9" s="201" t="str">
        <f t="shared" ref="G9:AN9" si="0">IF(iOC_LANG_DE,"Variante ","Variant ")&amp;COLUMN()-COLUMN($F9)</f>
        <v>Variante 1</v>
      </c>
      <c r="H9" s="201" t="str">
        <f t="shared" si="0"/>
        <v>Variante 2</v>
      </c>
      <c r="I9" s="201" t="str">
        <f t="shared" si="0"/>
        <v>Variante 3</v>
      </c>
      <c r="J9" s="201" t="str">
        <f t="shared" si="0"/>
        <v>Variante 4</v>
      </c>
      <c r="K9" s="201" t="str">
        <f t="shared" si="0"/>
        <v>Variante 5</v>
      </c>
      <c r="L9" s="201" t="str">
        <f t="shared" si="0"/>
        <v>Variante 6</v>
      </c>
      <c r="M9" s="201" t="str">
        <f t="shared" si="0"/>
        <v>Variante 7</v>
      </c>
      <c r="N9" s="201" t="str">
        <f t="shared" si="0"/>
        <v>Variante 8</v>
      </c>
      <c r="O9" s="201" t="str">
        <f t="shared" si="0"/>
        <v>Variante 9</v>
      </c>
      <c r="P9" s="201" t="str">
        <f t="shared" si="0"/>
        <v>Variante 10</v>
      </c>
      <c r="Q9" s="201" t="str">
        <f t="shared" si="0"/>
        <v>Variante 11</v>
      </c>
      <c r="R9" s="201" t="str">
        <f t="shared" si="0"/>
        <v>Variante 12</v>
      </c>
      <c r="S9" s="201" t="str">
        <f t="shared" si="0"/>
        <v>Variante 13</v>
      </c>
      <c r="T9" s="201" t="str">
        <f t="shared" si="0"/>
        <v>Variante 14</v>
      </c>
      <c r="U9" s="201" t="str">
        <f t="shared" si="0"/>
        <v>Variante 15</v>
      </c>
      <c r="V9" s="201" t="str">
        <f t="shared" si="0"/>
        <v>Variante 16</v>
      </c>
      <c r="W9" s="201" t="str">
        <f t="shared" si="0"/>
        <v>Variante 17</v>
      </c>
      <c r="X9" s="201" t="str">
        <f t="shared" si="0"/>
        <v>Variante 18</v>
      </c>
      <c r="Y9" s="201" t="str">
        <f t="shared" si="0"/>
        <v>Variante 19</v>
      </c>
      <c r="Z9" s="201" t="str">
        <f t="shared" si="0"/>
        <v>Variante 20</v>
      </c>
      <c r="AA9" s="201" t="str">
        <f t="shared" si="0"/>
        <v>Variante 21</v>
      </c>
      <c r="AB9" s="201" t="str">
        <f t="shared" si="0"/>
        <v>Variante 22</v>
      </c>
      <c r="AC9" s="201" t="str">
        <f t="shared" si="0"/>
        <v>Variante 23</v>
      </c>
      <c r="AD9" s="201" t="str">
        <f t="shared" si="0"/>
        <v>Variante 24</v>
      </c>
      <c r="AE9" s="201" t="str">
        <f t="shared" si="0"/>
        <v>Variante 25</v>
      </c>
      <c r="AF9" s="201" t="str">
        <f t="shared" si="0"/>
        <v>Variante 26</v>
      </c>
      <c r="AG9" s="201" t="str">
        <f t="shared" si="0"/>
        <v>Variante 27</v>
      </c>
      <c r="AH9" s="201" t="str">
        <f t="shared" si="0"/>
        <v>Variante 28</v>
      </c>
      <c r="AI9" s="201" t="str">
        <f t="shared" si="0"/>
        <v>Variante 29</v>
      </c>
      <c r="AJ9" s="201" t="str">
        <f t="shared" si="0"/>
        <v>Variante 30</v>
      </c>
      <c r="AK9" s="201" t="str">
        <f t="shared" si="0"/>
        <v>Variante 31</v>
      </c>
      <c r="AL9" s="201" t="str">
        <f t="shared" si="0"/>
        <v>Variante 32</v>
      </c>
      <c r="AM9" s="201" t="str">
        <f t="shared" si="0"/>
        <v>Variante 33</v>
      </c>
      <c r="AN9" s="201" t="str">
        <f t="shared" si="0"/>
        <v>Variante 34</v>
      </c>
    </row>
    <row r="10" spans="1:40" s="208" customFormat="1" x14ac:dyDescent="0.25">
      <c r="A10" s="203" t="s">
        <v>239</v>
      </c>
      <c r="B10" s="204"/>
      <c r="C10" s="205">
        <v>1</v>
      </c>
      <c r="D10" s="206" t="s">
        <v>240</v>
      </c>
      <c r="E10" s="206" t="s">
        <v>14</v>
      </c>
      <c r="F10" s="206"/>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row>
    <row r="11" spans="1:40" s="208" customFormat="1" x14ac:dyDescent="0.25">
      <c r="A11" s="203" t="s">
        <v>241</v>
      </c>
      <c r="B11" s="204"/>
      <c r="C11" s="205">
        <v>2</v>
      </c>
      <c r="D11" s="209" t="s">
        <v>242</v>
      </c>
      <c r="E11" s="209" t="s">
        <v>243</v>
      </c>
      <c r="F11" s="209"/>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row>
    <row r="12" spans="1:40" s="208" customFormat="1" x14ac:dyDescent="0.25">
      <c r="A12" s="203"/>
      <c r="B12" s="204"/>
      <c r="C12" s="205">
        <v>3</v>
      </c>
      <c r="D12" s="211"/>
      <c r="E12" s="212" t="s">
        <v>244</v>
      </c>
      <c r="F12" s="213" t="s">
        <v>1538</v>
      </c>
      <c r="G12" s="214" t="s">
        <v>37</v>
      </c>
      <c r="H12" s="214" t="s">
        <v>37</v>
      </c>
      <c r="I12" s="214" t="s">
        <v>37</v>
      </c>
      <c r="J12" s="214" t="s">
        <v>37</v>
      </c>
      <c r="K12" s="214" t="s">
        <v>37</v>
      </c>
      <c r="L12" s="214" t="s">
        <v>37</v>
      </c>
      <c r="M12" s="214" t="s">
        <v>37</v>
      </c>
      <c r="N12" s="214" t="s">
        <v>37</v>
      </c>
      <c r="O12" s="214" t="s">
        <v>37</v>
      </c>
      <c r="P12" s="214" t="s">
        <v>37</v>
      </c>
      <c r="Q12" s="214" t="s">
        <v>37</v>
      </c>
      <c r="R12" s="214" t="s">
        <v>37</v>
      </c>
      <c r="S12" s="214" t="s">
        <v>37</v>
      </c>
      <c r="T12" s="214" t="s">
        <v>37</v>
      </c>
      <c r="U12" s="214" t="s">
        <v>37</v>
      </c>
      <c r="V12" s="214" t="s">
        <v>37</v>
      </c>
      <c r="W12" s="214" t="s">
        <v>37</v>
      </c>
      <c r="X12" s="214" t="s">
        <v>37</v>
      </c>
      <c r="Y12" s="214" t="s">
        <v>37</v>
      </c>
      <c r="Z12" s="214" t="s">
        <v>37</v>
      </c>
      <c r="AA12" s="214" t="s">
        <v>37</v>
      </c>
      <c r="AB12" s="214" t="s">
        <v>37</v>
      </c>
      <c r="AC12" s="214" t="s">
        <v>37</v>
      </c>
      <c r="AD12" s="214" t="s">
        <v>37</v>
      </c>
      <c r="AE12" s="214" t="s">
        <v>37</v>
      </c>
      <c r="AF12" s="214" t="s">
        <v>37</v>
      </c>
      <c r="AG12" s="214" t="s">
        <v>37</v>
      </c>
      <c r="AH12" s="214" t="s">
        <v>37</v>
      </c>
      <c r="AI12" s="214" t="s">
        <v>37</v>
      </c>
      <c r="AJ12" s="214" t="s">
        <v>37</v>
      </c>
      <c r="AK12" s="214" t="s">
        <v>37</v>
      </c>
      <c r="AL12" s="214" t="s">
        <v>37</v>
      </c>
      <c r="AM12" s="214" t="s">
        <v>37</v>
      </c>
      <c r="AN12" s="214" t="s">
        <v>37</v>
      </c>
    </row>
    <row r="13" spans="1:40" s="208" customFormat="1" x14ac:dyDescent="0.25">
      <c r="A13" s="203"/>
      <c r="B13" s="204"/>
      <c r="C13" s="205">
        <v>3</v>
      </c>
      <c r="D13" s="211"/>
      <c r="E13" s="212" t="s">
        <v>245</v>
      </c>
      <c r="F13" s="213" t="s">
        <v>1538</v>
      </c>
      <c r="G13" s="214" t="s">
        <v>39</v>
      </c>
      <c r="H13" s="214" t="s">
        <v>37</v>
      </c>
      <c r="I13" s="214" t="s">
        <v>37</v>
      </c>
      <c r="J13" s="214" t="s">
        <v>39</v>
      </c>
      <c r="K13" s="214" t="s">
        <v>37</v>
      </c>
      <c r="L13" s="214" t="s">
        <v>39</v>
      </c>
      <c r="M13" s="214" t="s">
        <v>37</v>
      </c>
      <c r="N13" s="214" t="s">
        <v>39</v>
      </c>
      <c r="O13" s="214" t="s">
        <v>37</v>
      </c>
      <c r="P13" s="214" t="s">
        <v>37</v>
      </c>
      <c r="Q13" s="214" t="s">
        <v>39</v>
      </c>
      <c r="R13" s="214" t="s">
        <v>37</v>
      </c>
      <c r="S13" s="214" t="s">
        <v>37</v>
      </c>
      <c r="T13" s="214" t="s">
        <v>39</v>
      </c>
      <c r="U13" s="214" t="s">
        <v>37</v>
      </c>
      <c r="V13" s="214" t="s">
        <v>37</v>
      </c>
      <c r="W13" s="214" t="s">
        <v>37</v>
      </c>
      <c r="X13" s="214" t="s">
        <v>37</v>
      </c>
      <c r="Y13" s="214" t="s">
        <v>37</v>
      </c>
      <c r="Z13" s="214" t="s">
        <v>37</v>
      </c>
      <c r="AA13" s="214" t="s">
        <v>37</v>
      </c>
      <c r="AB13" s="214" t="s">
        <v>37</v>
      </c>
      <c r="AC13" s="214" t="s">
        <v>37</v>
      </c>
      <c r="AD13" s="214" t="s">
        <v>37</v>
      </c>
      <c r="AE13" s="214" t="s">
        <v>37</v>
      </c>
      <c r="AF13" s="214" t="s">
        <v>37</v>
      </c>
      <c r="AG13" s="214" t="s">
        <v>37</v>
      </c>
      <c r="AH13" s="214" t="s">
        <v>37</v>
      </c>
      <c r="AI13" s="214" t="s">
        <v>37</v>
      </c>
      <c r="AJ13" s="214" t="s">
        <v>37</v>
      </c>
      <c r="AK13" s="214" t="s">
        <v>37</v>
      </c>
      <c r="AL13" s="214" t="s">
        <v>37</v>
      </c>
      <c r="AM13" s="214" t="s">
        <v>37</v>
      </c>
      <c r="AN13" s="214" t="s">
        <v>37</v>
      </c>
    </row>
    <row r="14" spans="1:40" s="208" customFormat="1" x14ac:dyDescent="0.25">
      <c r="A14" s="203" t="s">
        <v>246</v>
      </c>
      <c r="B14" s="204"/>
      <c r="C14" s="205">
        <v>3</v>
      </c>
      <c r="D14" s="212" t="s">
        <v>247</v>
      </c>
      <c r="E14" s="212" t="s">
        <v>248</v>
      </c>
      <c r="F14" s="213" t="s">
        <v>249</v>
      </c>
      <c r="G14" s="214" t="s">
        <v>39</v>
      </c>
      <c r="H14" s="214" t="s">
        <v>39</v>
      </c>
      <c r="I14" s="214" t="s">
        <v>39</v>
      </c>
      <c r="J14" s="214" t="s">
        <v>39</v>
      </c>
      <c r="K14" s="214" t="s">
        <v>39</v>
      </c>
      <c r="L14" s="214" t="s">
        <v>39</v>
      </c>
      <c r="M14" s="214" t="s">
        <v>39</v>
      </c>
      <c r="N14" s="214" t="s">
        <v>39</v>
      </c>
      <c r="O14" s="214" t="s">
        <v>39</v>
      </c>
      <c r="P14" s="214" t="s">
        <v>39</v>
      </c>
      <c r="Q14" s="214" t="s">
        <v>39</v>
      </c>
      <c r="R14" s="214" t="s">
        <v>39</v>
      </c>
      <c r="S14" s="214" t="s">
        <v>39</v>
      </c>
      <c r="T14" s="214" t="s">
        <v>39</v>
      </c>
      <c r="U14" s="214" t="s">
        <v>39</v>
      </c>
      <c r="V14" s="214" t="s">
        <v>39</v>
      </c>
      <c r="W14" s="214" t="s">
        <v>39</v>
      </c>
      <c r="X14" s="214" t="s">
        <v>39</v>
      </c>
      <c r="Y14" s="214" t="s">
        <v>39</v>
      </c>
      <c r="Z14" s="214" t="s">
        <v>39</v>
      </c>
      <c r="AA14" s="214" t="s">
        <v>39</v>
      </c>
      <c r="AB14" s="214" t="s">
        <v>39</v>
      </c>
      <c r="AC14" s="214" t="s">
        <v>39</v>
      </c>
      <c r="AD14" s="214" t="s">
        <v>39</v>
      </c>
      <c r="AE14" s="214" t="s">
        <v>39</v>
      </c>
      <c r="AF14" s="214" t="s">
        <v>39</v>
      </c>
      <c r="AG14" s="214" t="s">
        <v>39</v>
      </c>
      <c r="AH14" s="214" t="s">
        <v>39</v>
      </c>
      <c r="AI14" s="214" t="s">
        <v>39</v>
      </c>
      <c r="AJ14" s="214" t="s">
        <v>39</v>
      </c>
      <c r="AK14" s="214" t="s">
        <v>39</v>
      </c>
      <c r="AL14" s="214" t="s">
        <v>39</v>
      </c>
      <c r="AM14" s="214" t="s">
        <v>39</v>
      </c>
      <c r="AN14" s="214" t="s">
        <v>39</v>
      </c>
    </row>
    <row r="15" spans="1:40" s="208" customFormat="1" x14ac:dyDescent="0.25">
      <c r="A15" s="203" t="s">
        <v>250</v>
      </c>
      <c r="B15" s="204"/>
      <c r="C15" s="205">
        <v>3</v>
      </c>
      <c r="D15" s="212" t="s">
        <v>251</v>
      </c>
      <c r="E15" s="212" t="s">
        <v>252</v>
      </c>
      <c r="F15" s="213" t="s">
        <v>253</v>
      </c>
      <c r="G15" s="214" t="s">
        <v>39</v>
      </c>
      <c r="H15" s="214" t="s">
        <v>39</v>
      </c>
      <c r="I15" s="214" t="s">
        <v>39</v>
      </c>
      <c r="J15" s="214" t="s">
        <v>39</v>
      </c>
      <c r="K15" s="214" t="s">
        <v>39</v>
      </c>
      <c r="L15" s="214" t="s">
        <v>39</v>
      </c>
      <c r="M15" s="214" t="s">
        <v>39</v>
      </c>
      <c r="N15" s="214" t="s">
        <v>39</v>
      </c>
      <c r="O15" s="214" t="s">
        <v>39</v>
      </c>
      <c r="P15" s="214" t="s">
        <v>39</v>
      </c>
      <c r="Q15" s="214" t="s">
        <v>39</v>
      </c>
      <c r="R15" s="214" t="s">
        <v>39</v>
      </c>
      <c r="S15" s="214" t="s">
        <v>39</v>
      </c>
      <c r="T15" s="214" t="s">
        <v>39</v>
      </c>
      <c r="U15" s="214" t="s">
        <v>39</v>
      </c>
      <c r="V15" s="214" t="s">
        <v>39</v>
      </c>
      <c r="W15" s="214" t="s">
        <v>39</v>
      </c>
      <c r="X15" s="214" t="s">
        <v>39</v>
      </c>
      <c r="Y15" s="214" t="s">
        <v>39</v>
      </c>
      <c r="Z15" s="214" t="s">
        <v>39</v>
      </c>
      <c r="AA15" s="214" t="s">
        <v>39</v>
      </c>
      <c r="AB15" s="214" t="s">
        <v>39</v>
      </c>
      <c r="AC15" s="214" t="s">
        <v>39</v>
      </c>
      <c r="AD15" s="214" t="s">
        <v>39</v>
      </c>
      <c r="AE15" s="214" t="s">
        <v>39</v>
      </c>
      <c r="AF15" s="214" t="s">
        <v>39</v>
      </c>
      <c r="AG15" s="214" t="s">
        <v>39</v>
      </c>
      <c r="AH15" s="214" t="s">
        <v>39</v>
      </c>
      <c r="AI15" s="214" t="s">
        <v>39</v>
      </c>
      <c r="AJ15" s="214" t="s">
        <v>39</v>
      </c>
      <c r="AK15" s="214" t="s">
        <v>39</v>
      </c>
      <c r="AL15" s="214" t="s">
        <v>39</v>
      </c>
      <c r="AM15" s="214" t="s">
        <v>39</v>
      </c>
      <c r="AN15" s="214" t="s">
        <v>39</v>
      </c>
    </row>
    <row r="16" spans="1:40" s="208" customFormat="1" x14ac:dyDescent="0.25">
      <c r="A16" s="203" t="s">
        <v>254</v>
      </c>
      <c r="B16" s="204"/>
      <c r="C16" s="205">
        <v>3</v>
      </c>
      <c r="D16" s="212" t="s">
        <v>255</v>
      </c>
      <c r="E16" s="212" t="s">
        <v>256</v>
      </c>
      <c r="F16" s="213" t="s">
        <v>253</v>
      </c>
      <c r="G16" s="214" t="s">
        <v>39</v>
      </c>
      <c r="H16" s="214" t="s">
        <v>39</v>
      </c>
      <c r="I16" s="214" t="s">
        <v>39</v>
      </c>
      <c r="J16" s="214" t="s">
        <v>39</v>
      </c>
      <c r="K16" s="214" t="s">
        <v>39</v>
      </c>
      <c r="L16" s="214" t="s">
        <v>39</v>
      </c>
      <c r="M16" s="214" t="s">
        <v>39</v>
      </c>
      <c r="N16" s="214" t="s">
        <v>39</v>
      </c>
      <c r="O16" s="214" t="s">
        <v>39</v>
      </c>
      <c r="P16" s="214" t="s">
        <v>39</v>
      </c>
      <c r="Q16" s="214" t="s">
        <v>39</v>
      </c>
      <c r="R16" s="214" t="s">
        <v>39</v>
      </c>
      <c r="S16" s="214" t="s">
        <v>39</v>
      </c>
      <c r="T16" s="214" t="s">
        <v>39</v>
      </c>
      <c r="U16" s="214" t="s">
        <v>39</v>
      </c>
      <c r="V16" s="214" t="s">
        <v>39</v>
      </c>
      <c r="W16" s="214" t="s">
        <v>39</v>
      </c>
      <c r="X16" s="214" t="s">
        <v>39</v>
      </c>
      <c r="Y16" s="214" t="s">
        <v>39</v>
      </c>
      <c r="Z16" s="214" t="s">
        <v>39</v>
      </c>
      <c r="AA16" s="214" t="s">
        <v>39</v>
      </c>
      <c r="AB16" s="214" t="s">
        <v>39</v>
      </c>
      <c r="AC16" s="214" t="s">
        <v>39</v>
      </c>
      <c r="AD16" s="214" t="s">
        <v>39</v>
      </c>
      <c r="AE16" s="214" t="s">
        <v>39</v>
      </c>
      <c r="AF16" s="214" t="s">
        <v>39</v>
      </c>
      <c r="AG16" s="214" t="s">
        <v>39</v>
      </c>
      <c r="AH16" s="214" t="s">
        <v>39</v>
      </c>
      <c r="AI16" s="214" t="s">
        <v>39</v>
      </c>
      <c r="AJ16" s="214" t="s">
        <v>39</v>
      </c>
      <c r="AK16" s="214" t="s">
        <v>39</v>
      </c>
      <c r="AL16" s="214" t="s">
        <v>39</v>
      </c>
      <c r="AM16" s="214" t="s">
        <v>39</v>
      </c>
      <c r="AN16" s="214" t="s">
        <v>39</v>
      </c>
    </row>
    <row r="17" spans="1:40" s="208" customFormat="1" x14ac:dyDescent="0.25">
      <c r="A17" s="203" t="s">
        <v>257</v>
      </c>
      <c r="B17" s="204"/>
      <c r="C17" s="205">
        <v>3</v>
      </c>
      <c r="D17" s="212" t="s">
        <v>258</v>
      </c>
      <c r="E17" s="212" t="s">
        <v>259</v>
      </c>
      <c r="F17" s="213" t="s">
        <v>253</v>
      </c>
      <c r="G17" s="214" t="s">
        <v>39</v>
      </c>
      <c r="H17" s="214" t="s">
        <v>39</v>
      </c>
      <c r="I17" s="214" t="s">
        <v>39</v>
      </c>
      <c r="J17" s="214" t="s">
        <v>39</v>
      </c>
      <c r="K17" s="214" t="s">
        <v>39</v>
      </c>
      <c r="L17" s="214" t="s">
        <v>39</v>
      </c>
      <c r="M17" s="214" t="s">
        <v>39</v>
      </c>
      <c r="N17" s="214" t="s">
        <v>39</v>
      </c>
      <c r="O17" s="214" t="s">
        <v>39</v>
      </c>
      <c r="P17" s="214" t="s">
        <v>39</v>
      </c>
      <c r="Q17" s="214" t="s">
        <v>39</v>
      </c>
      <c r="R17" s="214" t="s">
        <v>39</v>
      </c>
      <c r="S17" s="214" t="s">
        <v>39</v>
      </c>
      <c r="T17" s="214" t="s">
        <v>39</v>
      </c>
      <c r="U17" s="214" t="s">
        <v>39</v>
      </c>
      <c r="V17" s="214" t="s">
        <v>39</v>
      </c>
      <c r="W17" s="214" t="s">
        <v>39</v>
      </c>
      <c r="X17" s="214" t="s">
        <v>39</v>
      </c>
      <c r="Y17" s="214" t="s">
        <v>39</v>
      </c>
      <c r="Z17" s="214" t="s">
        <v>39</v>
      </c>
      <c r="AA17" s="214" t="s">
        <v>39</v>
      </c>
      <c r="AB17" s="214" t="s">
        <v>39</v>
      </c>
      <c r="AC17" s="214" t="s">
        <v>39</v>
      </c>
      <c r="AD17" s="214" t="s">
        <v>39</v>
      </c>
      <c r="AE17" s="214" t="s">
        <v>39</v>
      </c>
      <c r="AF17" s="214" t="s">
        <v>39</v>
      </c>
      <c r="AG17" s="214" t="s">
        <v>39</v>
      </c>
      <c r="AH17" s="214" t="s">
        <v>39</v>
      </c>
      <c r="AI17" s="214" t="s">
        <v>39</v>
      </c>
      <c r="AJ17" s="214" t="s">
        <v>39</v>
      </c>
      <c r="AK17" s="214" t="s">
        <v>39</v>
      </c>
      <c r="AL17" s="214" t="s">
        <v>39</v>
      </c>
      <c r="AM17" s="214" t="s">
        <v>39</v>
      </c>
      <c r="AN17" s="214" t="s">
        <v>39</v>
      </c>
    </row>
    <row r="18" spans="1:40" s="208" customFormat="1" x14ac:dyDescent="0.25">
      <c r="A18" s="203" t="s">
        <v>260</v>
      </c>
      <c r="B18" s="204"/>
      <c r="C18" s="205">
        <v>3</v>
      </c>
      <c r="D18" s="212" t="s">
        <v>261</v>
      </c>
      <c r="E18" s="212" t="s">
        <v>261</v>
      </c>
      <c r="F18" s="215"/>
      <c r="G18" s="214" t="s">
        <v>37</v>
      </c>
      <c r="H18" s="214" t="s">
        <v>37</v>
      </c>
      <c r="I18" s="214" t="s">
        <v>37</v>
      </c>
      <c r="J18" s="214" t="s">
        <v>37</v>
      </c>
      <c r="K18" s="214" t="s">
        <v>37</v>
      </c>
      <c r="L18" s="214" t="s">
        <v>37</v>
      </c>
      <c r="M18" s="214" t="s">
        <v>37</v>
      </c>
      <c r="N18" s="214" t="s">
        <v>37</v>
      </c>
      <c r="O18" s="214" t="s">
        <v>37</v>
      </c>
      <c r="P18" s="214" t="s">
        <v>37</v>
      </c>
      <c r="Q18" s="214" t="s">
        <v>37</v>
      </c>
      <c r="R18" s="214" t="s">
        <v>37</v>
      </c>
      <c r="S18" s="214" t="s">
        <v>37</v>
      </c>
      <c r="T18" s="214" t="s">
        <v>37</v>
      </c>
      <c r="U18" s="214" t="s">
        <v>37</v>
      </c>
      <c r="V18" s="214" t="s">
        <v>37</v>
      </c>
      <c r="W18" s="214" t="s">
        <v>37</v>
      </c>
      <c r="X18" s="214" t="s">
        <v>37</v>
      </c>
      <c r="Y18" s="214" t="s">
        <v>37</v>
      </c>
      <c r="Z18" s="214" t="s">
        <v>37</v>
      </c>
      <c r="AA18" s="214" t="s">
        <v>37</v>
      </c>
      <c r="AB18" s="214" t="s">
        <v>37</v>
      </c>
      <c r="AC18" s="214" t="s">
        <v>37</v>
      </c>
      <c r="AD18" s="214" t="s">
        <v>37</v>
      </c>
      <c r="AE18" s="214" t="s">
        <v>37</v>
      </c>
      <c r="AF18" s="214" t="s">
        <v>37</v>
      </c>
      <c r="AG18" s="214" t="s">
        <v>37</v>
      </c>
      <c r="AH18" s="214" t="s">
        <v>37</v>
      </c>
      <c r="AI18" s="214" t="s">
        <v>37</v>
      </c>
      <c r="AJ18" s="214" t="s">
        <v>37</v>
      </c>
      <c r="AK18" s="214" t="s">
        <v>37</v>
      </c>
      <c r="AL18" s="214" t="s">
        <v>37</v>
      </c>
      <c r="AM18" s="214" t="s">
        <v>37</v>
      </c>
      <c r="AN18" s="214" t="s">
        <v>37</v>
      </c>
    </row>
    <row r="19" spans="1:40" s="219" customFormat="1" ht="27.75" customHeight="1" x14ac:dyDescent="0.25">
      <c r="A19" s="203" t="s">
        <v>262</v>
      </c>
      <c r="B19" s="204"/>
      <c r="C19" s="205">
        <v>4</v>
      </c>
      <c r="D19" s="216" t="s">
        <v>263</v>
      </c>
      <c r="E19" s="216" t="s">
        <v>264</v>
      </c>
      <c r="F19" s="217"/>
      <c r="G19" s="218" t="s">
        <v>37</v>
      </c>
      <c r="H19" s="218" t="s">
        <v>37</v>
      </c>
      <c r="I19" s="218" t="s">
        <v>37</v>
      </c>
      <c r="J19" s="218" t="s">
        <v>37</v>
      </c>
      <c r="K19" s="218" t="s">
        <v>37</v>
      </c>
      <c r="L19" s="218" t="s">
        <v>37</v>
      </c>
      <c r="M19" s="218" t="s">
        <v>37</v>
      </c>
      <c r="N19" s="218" t="s">
        <v>37</v>
      </c>
      <c r="O19" s="218" t="s">
        <v>37</v>
      </c>
      <c r="P19" s="218" t="s">
        <v>37</v>
      </c>
      <c r="Q19" s="218" t="s">
        <v>37</v>
      </c>
      <c r="R19" s="218" t="s">
        <v>37</v>
      </c>
      <c r="S19" s="218" t="s">
        <v>37</v>
      </c>
      <c r="T19" s="218" t="s">
        <v>37</v>
      </c>
      <c r="U19" s="218" t="s">
        <v>37</v>
      </c>
      <c r="V19" s="218" t="s">
        <v>37</v>
      </c>
      <c r="W19" s="218" t="s">
        <v>37</v>
      </c>
      <c r="X19" s="218" t="s">
        <v>37</v>
      </c>
      <c r="Y19" s="218" t="s">
        <v>37</v>
      </c>
      <c r="Z19" s="218" t="s">
        <v>37</v>
      </c>
      <c r="AA19" s="218" t="s">
        <v>37</v>
      </c>
      <c r="AB19" s="218" t="s">
        <v>37</v>
      </c>
      <c r="AC19" s="218" t="s">
        <v>37</v>
      </c>
      <c r="AD19" s="218" t="s">
        <v>37</v>
      </c>
      <c r="AE19" s="218" t="s">
        <v>37</v>
      </c>
      <c r="AF19" s="218" t="s">
        <v>37</v>
      </c>
      <c r="AG19" s="218" t="s">
        <v>37</v>
      </c>
      <c r="AH19" s="218" t="s">
        <v>37</v>
      </c>
      <c r="AI19" s="218" t="s">
        <v>37</v>
      </c>
      <c r="AJ19" s="218" t="s">
        <v>37</v>
      </c>
      <c r="AK19" s="218" t="s">
        <v>37</v>
      </c>
      <c r="AL19" s="218" t="s">
        <v>37</v>
      </c>
      <c r="AM19" s="218" t="s">
        <v>37</v>
      </c>
      <c r="AN19" s="218" t="s">
        <v>37</v>
      </c>
    </row>
    <row r="20" spans="1:40" s="219" customFormat="1" ht="27.75" customHeight="1" x14ac:dyDescent="0.25">
      <c r="A20" s="203"/>
      <c r="B20" s="204"/>
      <c r="C20" s="205">
        <v>5</v>
      </c>
      <c r="D20" s="211" t="s">
        <v>265</v>
      </c>
      <c r="E20" s="211" t="s">
        <v>266</v>
      </c>
      <c r="F20" s="220"/>
      <c r="G20" s="221" t="s">
        <v>37</v>
      </c>
      <c r="H20" s="221" t="s">
        <v>37</v>
      </c>
      <c r="I20" s="221" t="s">
        <v>37</v>
      </c>
      <c r="J20" s="221" t="s">
        <v>37</v>
      </c>
      <c r="K20" s="221" t="s">
        <v>37</v>
      </c>
      <c r="L20" s="221" t="s">
        <v>37</v>
      </c>
      <c r="M20" s="221" t="s">
        <v>37</v>
      </c>
      <c r="N20" s="221" t="s">
        <v>37</v>
      </c>
      <c r="O20" s="221" t="s">
        <v>37</v>
      </c>
      <c r="P20" s="221" t="s">
        <v>37</v>
      </c>
      <c r="Q20" s="221" t="s">
        <v>37</v>
      </c>
      <c r="R20" s="221" t="s">
        <v>37</v>
      </c>
      <c r="S20" s="221" t="s">
        <v>37</v>
      </c>
      <c r="T20" s="221" t="s">
        <v>37</v>
      </c>
      <c r="U20" s="221" t="s">
        <v>37</v>
      </c>
      <c r="V20" s="221" t="s">
        <v>37</v>
      </c>
      <c r="W20" s="221" t="s">
        <v>37</v>
      </c>
      <c r="X20" s="221" t="s">
        <v>37</v>
      </c>
      <c r="Y20" s="221" t="s">
        <v>37</v>
      </c>
      <c r="Z20" s="221" t="s">
        <v>37</v>
      </c>
      <c r="AA20" s="221" t="s">
        <v>37</v>
      </c>
      <c r="AB20" s="221" t="s">
        <v>37</v>
      </c>
      <c r="AC20" s="221" t="s">
        <v>37</v>
      </c>
      <c r="AD20" s="221" t="s">
        <v>37</v>
      </c>
      <c r="AE20" s="221" t="s">
        <v>37</v>
      </c>
      <c r="AF20" s="221" t="s">
        <v>37</v>
      </c>
      <c r="AG20" s="221" t="s">
        <v>37</v>
      </c>
      <c r="AH20" s="221" t="s">
        <v>37</v>
      </c>
      <c r="AI20" s="221" t="s">
        <v>37</v>
      </c>
      <c r="AJ20" s="221" t="s">
        <v>37</v>
      </c>
      <c r="AK20" s="221" t="s">
        <v>37</v>
      </c>
      <c r="AL20" s="221" t="s">
        <v>37</v>
      </c>
      <c r="AM20" s="221" t="s">
        <v>37</v>
      </c>
      <c r="AN20" s="221" t="s">
        <v>37</v>
      </c>
    </row>
    <row r="21" spans="1:40" s="208" customFormat="1" x14ac:dyDescent="0.25">
      <c r="A21" s="203" t="s">
        <v>267</v>
      </c>
      <c r="B21" s="204"/>
      <c r="C21" s="205">
        <v>3</v>
      </c>
      <c r="D21" s="212" t="s">
        <v>268</v>
      </c>
      <c r="E21" s="212" t="s">
        <v>268</v>
      </c>
      <c r="F21" s="213"/>
      <c r="G21" s="214" t="s">
        <v>37</v>
      </c>
      <c r="H21" s="214" t="s">
        <v>37</v>
      </c>
      <c r="I21" s="214" t="s">
        <v>37</v>
      </c>
      <c r="J21" s="214" t="s">
        <v>37</v>
      </c>
      <c r="K21" s="214" t="s">
        <v>37</v>
      </c>
      <c r="L21" s="214" t="s">
        <v>37</v>
      </c>
      <c r="M21" s="214" t="s">
        <v>37</v>
      </c>
      <c r="N21" s="214" t="s">
        <v>37</v>
      </c>
      <c r="O21" s="214" t="s">
        <v>37</v>
      </c>
      <c r="P21" s="214" t="s">
        <v>37</v>
      </c>
      <c r="Q21" s="214" t="s">
        <v>37</v>
      </c>
      <c r="R21" s="214" t="s">
        <v>37</v>
      </c>
      <c r="S21" s="214" t="s">
        <v>37</v>
      </c>
      <c r="T21" s="214" t="s">
        <v>37</v>
      </c>
      <c r="U21" s="214" t="s">
        <v>37</v>
      </c>
      <c r="V21" s="214" t="s">
        <v>37</v>
      </c>
      <c r="W21" s="214" t="s">
        <v>37</v>
      </c>
      <c r="X21" s="214" t="s">
        <v>37</v>
      </c>
      <c r="Y21" s="214" t="s">
        <v>37</v>
      </c>
      <c r="Z21" s="214" t="s">
        <v>37</v>
      </c>
      <c r="AA21" s="214" t="s">
        <v>37</v>
      </c>
      <c r="AB21" s="214" t="s">
        <v>37</v>
      </c>
      <c r="AC21" s="214" t="s">
        <v>37</v>
      </c>
      <c r="AD21" s="214" t="s">
        <v>37</v>
      </c>
      <c r="AE21" s="214" t="s">
        <v>37</v>
      </c>
      <c r="AF21" s="214" t="s">
        <v>37</v>
      </c>
      <c r="AG21" s="214" t="s">
        <v>37</v>
      </c>
      <c r="AH21" s="214" t="s">
        <v>37</v>
      </c>
      <c r="AI21" s="214" t="s">
        <v>37</v>
      </c>
      <c r="AJ21" s="214" t="s">
        <v>37</v>
      </c>
      <c r="AK21" s="214" t="s">
        <v>37</v>
      </c>
      <c r="AL21" s="214" t="s">
        <v>37</v>
      </c>
      <c r="AM21" s="214" t="s">
        <v>37</v>
      </c>
      <c r="AN21" s="214" t="s">
        <v>37</v>
      </c>
    </row>
    <row r="22" spans="1:40" s="219" customFormat="1" x14ac:dyDescent="0.25">
      <c r="A22" s="203"/>
      <c r="B22" s="204"/>
      <c r="C22" s="205"/>
      <c r="D22" s="216"/>
      <c r="E22" s="216" t="s">
        <v>269</v>
      </c>
      <c r="F22" s="217"/>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row>
    <row r="23" spans="1:40" s="219" customFormat="1" x14ac:dyDescent="0.25">
      <c r="A23" s="203"/>
      <c r="B23" s="204"/>
      <c r="C23" s="205"/>
      <c r="D23" s="216"/>
      <c r="E23" s="211" t="s">
        <v>270</v>
      </c>
      <c r="F23" s="222"/>
      <c r="G23" s="223" t="s">
        <v>37</v>
      </c>
      <c r="H23" s="223" t="s">
        <v>37</v>
      </c>
      <c r="I23" s="223" t="s">
        <v>37</v>
      </c>
      <c r="J23" s="223" t="s">
        <v>37</v>
      </c>
      <c r="K23" s="223" t="s">
        <v>37</v>
      </c>
      <c r="L23" s="223" t="s">
        <v>37</v>
      </c>
      <c r="M23" s="223" t="s">
        <v>37</v>
      </c>
      <c r="N23" s="223" t="s">
        <v>37</v>
      </c>
      <c r="O23" s="223" t="s">
        <v>37</v>
      </c>
      <c r="P23" s="223" t="s">
        <v>37</v>
      </c>
      <c r="Q23" s="223" t="s">
        <v>37</v>
      </c>
      <c r="R23" s="223" t="s">
        <v>37</v>
      </c>
      <c r="S23" s="223" t="s">
        <v>37</v>
      </c>
      <c r="T23" s="223" t="s">
        <v>37</v>
      </c>
      <c r="U23" s="223" t="s">
        <v>37</v>
      </c>
      <c r="V23" s="223" t="s">
        <v>37</v>
      </c>
      <c r="W23" s="223" t="s">
        <v>37</v>
      </c>
      <c r="X23" s="223" t="s">
        <v>37</v>
      </c>
      <c r="Y23" s="223" t="s">
        <v>37</v>
      </c>
      <c r="Z23" s="223" t="s">
        <v>37</v>
      </c>
      <c r="AA23" s="223" t="s">
        <v>37</v>
      </c>
      <c r="AB23" s="223" t="s">
        <v>37</v>
      </c>
      <c r="AC23" s="223" t="s">
        <v>37</v>
      </c>
      <c r="AD23" s="223" t="s">
        <v>37</v>
      </c>
      <c r="AE23" s="223" t="s">
        <v>37</v>
      </c>
      <c r="AF23" s="223" t="s">
        <v>37</v>
      </c>
      <c r="AG23" s="223" t="s">
        <v>37</v>
      </c>
      <c r="AH23" s="223" t="s">
        <v>37</v>
      </c>
      <c r="AI23" s="223" t="s">
        <v>37</v>
      </c>
      <c r="AJ23" s="223" t="s">
        <v>37</v>
      </c>
      <c r="AK23" s="223" t="s">
        <v>37</v>
      </c>
      <c r="AL23" s="223" t="s">
        <v>37</v>
      </c>
      <c r="AM23" s="223" t="s">
        <v>37</v>
      </c>
      <c r="AN23" s="223" t="s">
        <v>37</v>
      </c>
    </row>
    <row r="24" spans="1:40" s="219" customFormat="1" x14ac:dyDescent="0.25">
      <c r="A24" s="203"/>
      <c r="B24" s="204"/>
      <c r="C24" s="205"/>
      <c r="D24" s="216"/>
      <c r="E24" s="211" t="s">
        <v>271</v>
      </c>
      <c r="F24" s="222"/>
      <c r="G24" s="223" t="s">
        <v>39</v>
      </c>
      <c r="H24" s="223" t="s">
        <v>39</v>
      </c>
      <c r="I24" s="223" t="s">
        <v>39</v>
      </c>
      <c r="J24" s="223" t="s">
        <v>39</v>
      </c>
      <c r="K24" s="223" t="s">
        <v>39</v>
      </c>
      <c r="L24" s="223" t="s">
        <v>39</v>
      </c>
      <c r="M24" s="223" t="s">
        <v>39</v>
      </c>
      <c r="N24" s="223" t="s">
        <v>39</v>
      </c>
      <c r="O24" s="223" t="s">
        <v>39</v>
      </c>
      <c r="P24" s="223" t="s">
        <v>39</v>
      </c>
      <c r="Q24" s="223" t="s">
        <v>39</v>
      </c>
      <c r="R24" s="223" t="s">
        <v>39</v>
      </c>
      <c r="S24" s="223" t="s">
        <v>39</v>
      </c>
      <c r="T24" s="223" t="s">
        <v>39</v>
      </c>
      <c r="U24" s="223" t="s">
        <v>39</v>
      </c>
      <c r="V24" s="223" t="s">
        <v>39</v>
      </c>
      <c r="W24" s="223" t="s">
        <v>39</v>
      </c>
      <c r="X24" s="223" t="s">
        <v>39</v>
      </c>
      <c r="Y24" s="223" t="s">
        <v>39</v>
      </c>
      <c r="Z24" s="223" t="s">
        <v>39</v>
      </c>
      <c r="AA24" s="223" t="s">
        <v>39</v>
      </c>
      <c r="AB24" s="223" t="s">
        <v>39</v>
      </c>
      <c r="AC24" s="223" t="s">
        <v>39</v>
      </c>
      <c r="AD24" s="223" t="s">
        <v>39</v>
      </c>
      <c r="AE24" s="223" t="s">
        <v>39</v>
      </c>
      <c r="AF24" s="223" t="s">
        <v>39</v>
      </c>
      <c r="AG24" s="223" t="s">
        <v>39</v>
      </c>
      <c r="AH24" s="223" t="s">
        <v>39</v>
      </c>
      <c r="AI24" s="223" t="s">
        <v>39</v>
      </c>
      <c r="AJ24" s="223" t="s">
        <v>39</v>
      </c>
      <c r="AK24" s="223" t="s">
        <v>39</v>
      </c>
      <c r="AL24" s="223" t="s">
        <v>39</v>
      </c>
      <c r="AM24" s="223" t="s">
        <v>39</v>
      </c>
      <c r="AN24" s="223" t="s">
        <v>39</v>
      </c>
    </row>
    <row r="25" spans="1:40" s="219" customFormat="1" x14ac:dyDescent="0.25">
      <c r="A25" s="203" t="s">
        <v>272</v>
      </c>
      <c r="B25" s="204"/>
      <c r="C25" s="205">
        <v>4</v>
      </c>
      <c r="D25" s="216" t="s">
        <v>273</v>
      </c>
      <c r="E25" s="216" t="s">
        <v>274</v>
      </c>
      <c r="F25" s="217"/>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row>
    <row r="26" spans="1:40" s="208" customFormat="1" x14ac:dyDescent="0.25">
      <c r="A26" s="203" t="s">
        <v>275</v>
      </c>
      <c r="B26" s="204"/>
      <c r="C26" s="205">
        <v>5</v>
      </c>
      <c r="D26" s="211" t="s">
        <v>276</v>
      </c>
      <c r="E26" s="211" t="s">
        <v>276</v>
      </c>
      <c r="F26" s="225"/>
      <c r="G26" s="223" t="s">
        <v>37</v>
      </c>
      <c r="H26" s="223" t="s">
        <v>37</v>
      </c>
      <c r="I26" s="223" t="s">
        <v>37</v>
      </c>
      <c r="J26" s="223" t="s">
        <v>37</v>
      </c>
      <c r="K26" s="223" t="s">
        <v>37</v>
      </c>
      <c r="L26" s="223" t="s">
        <v>37</v>
      </c>
      <c r="M26" s="223" t="s">
        <v>37</v>
      </c>
      <c r="N26" s="223" t="s">
        <v>37</v>
      </c>
      <c r="O26" s="223" t="s">
        <v>37</v>
      </c>
      <c r="P26" s="223" t="s">
        <v>37</v>
      </c>
      <c r="Q26" s="223" t="s">
        <v>37</v>
      </c>
      <c r="R26" s="223" t="s">
        <v>37</v>
      </c>
      <c r="S26" s="223" t="s">
        <v>37</v>
      </c>
      <c r="T26" s="223" t="s">
        <v>37</v>
      </c>
      <c r="U26" s="223" t="s">
        <v>37</v>
      </c>
      <c r="V26" s="223" t="s">
        <v>37</v>
      </c>
      <c r="W26" s="223" t="s">
        <v>37</v>
      </c>
      <c r="X26" s="223" t="s">
        <v>37</v>
      </c>
      <c r="Y26" s="223" t="s">
        <v>37</v>
      </c>
      <c r="Z26" s="223" t="s">
        <v>37</v>
      </c>
      <c r="AA26" s="223" t="s">
        <v>37</v>
      </c>
      <c r="AB26" s="223" t="s">
        <v>37</v>
      </c>
      <c r="AC26" s="223" t="s">
        <v>37</v>
      </c>
      <c r="AD26" s="223" t="s">
        <v>37</v>
      </c>
      <c r="AE26" s="223" t="s">
        <v>37</v>
      </c>
      <c r="AF26" s="223" t="s">
        <v>37</v>
      </c>
      <c r="AG26" s="223" t="s">
        <v>37</v>
      </c>
      <c r="AH26" s="223" t="s">
        <v>37</v>
      </c>
      <c r="AI26" s="223" t="s">
        <v>37</v>
      </c>
      <c r="AJ26" s="223" t="s">
        <v>37</v>
      </c>
      <c r="AK26" s="223" t="s">
        <v>37</v>
      </c>
      <c r="AL26" s="223" t="s">
        <v>37</v>
      </c>
      <c r="AM26" s="223" t="s">
        <v>37</v>
      </c>
      <c r="AN26" s="223" t="s">
        <v>37</v>
      </c>
    </row>
    <row r="27" spans="1:40" s="208" customFormat="1" x14ac:dyDescent="0.25">
      <c r="A27" s="203" t="s">
        <v>277</v>
      </c>
      <c r="B27" s="204"/>
      <c r="C27" s="205">
        <v>5</v>
      </c>
      <c r="D27" s="211" t="s">
        <v>278</v>
      </c>
      <c r="E27" s="211" t="s">
        <v>278</v>
      </c>
      <c r="F27" s="225"/>
      <c r="G27" s="223" t="s">
        <v>37</v>
      </c>
      <c r="H27" s="223" t="s">
        <v>37</v>
      </c>
      <c r="I27" s="223" t="s">
        <v>37</v>
      </c>
      <c r="J27" s="223" t="s">
        <v>37</v>
      </c>
      <c r="K27" s="223" t="s">
        <v>37</v>
      </c>
      <c r="L27" s="223" t="s">
        <v>37</v>
      </c>
      <c r="M27" s="223" t="s">
        <v>37</v>
      </c>
      <c r="N27" s="223" t="s">
        <v>37</v>
      </c>
      <c r="O27" s="223" t="s">
        <v>37</v>
      </c>
      <c r="P27" s="223" t="s">
        <v>37</v>
      </c>
      <c r="Q27" s="223" t="s">
        <v>37</v>
      </c>
      <c r="R27" s="223" t="s">
        <v>37</v>
      </c>
      <c r="S27" s="223" t="s">
        <v>37</v>
      </c>
      <c r="T27" s="223" t="s">
        <v>37</v>
      </c>
      <c r="U27" s="223" t="s">
        <v>37</v>
      </c>
      <c r="V27" s="223" t="s">
        <v>37</v>
      </c>
      <c r="W27" s="223" t="s">
        <v>37</v>
      </c>
      <c r="X27" s="223" t="s">
        <v>37</v>
      </c>
      <c r="Y27" s="223" t="s">
        <v>37</v>
      </c>
      <c r="Z27" s="223" t="s">
        <v>37</v>
      </c>
      <c r="AA27" s="223" t="s">
        <v>37</v>
      </c>
      <c r="AB27" s="223" t="s">
        <v>37</v>
      </c>
      <c r="AC27" s="223" t="s">
        <v>37</v>
      </c>
      <c r="AD27" s="223" t="s">
        <v>37</v>
      </c>
      <c r="AE27" s="223" t="s">
        <v>37</v>
      </c>
      <c r="AF27" s="223" t="s">
        <v>37</v>
      </c>
      <c r="AG27" s="223" t="s">
        <v>37</v>
      </c>
      <c r="AH27" s="223" t="s">
        <v>37</v>
      </c>
      <c r="AI27" s="223" t="s">
        <v>37</v>
      </c>
      <c r="AJ27" s="223" t="s">
        <v>37</v>
      </c>
      <c r="AK27" s="223" t="s">
        <v>37</v>
      </c>
      <c r="AL27" s="223" t="s">
        <v>37</v>
      </c>
      <c r="AM27" s="223" t="s">
        <v>37</v>
      </c>
      <c r="AN27" s="223" t="s">
        <v>37</v>
      </c>
    </row>
    <row r="28" spans="1:40" s="219" customFormat="1" x14ac:dyDescent="0.25">
      <c r="A28" s="203" t="s">
        <v>279</v>
      </c>
      <c r="B28" s="204"/>
      <c r="C28" s="205">
        <v>4</v>
      </c>
      <c r="D28" s="216" t="s">
        <v>280</v>
      </c>
      <c r="E28" s="216" t="s">
        <v>281</v>
      </c>
      <c r="F28" s="217"/>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row>
    <row r="29" spans="1:40" s="208" customFormat="1" x14ac:dyDescent="0.25">
      <c r="A29" s="203" t="s">
        <v>282</v>
      </c>
      <c r="B29" s="204"/>
      <c r="C29" s="205">
        <v>5</v>
      </c>
      <c r="D29" s="211" t="s">
        <v>283</v>
      </c>
      <c r="E29" s="211" t="s">
        <v>284</v>
      </c>
      <c r="F29" s="225"/>
      <c r="G29" s="223" t="s">
        <v>39</v>
      </c>
      <c r="H29" s="223" t="s">
        <v>39</v>
      </c>
      <c r="I29" s="223" t="s">
        <v>39</v>
      </c>
      <c r="J29" s="223" t="s">
        <v>39</v>
      </c>
      <c r="K29" s="223" t="s">
        <v>39</v>
      </c>
      <c r="L29" s="223" t="s">
        <v>39</v>
      </c>
      <c r="M29" s="223" t="s">
        <v>39</v>
      </c>
      <c r="N29" s="223" t="s">
        <v>39</v>
      </c>
      <c r="O29" s="223" t="s">
        <v>39</v>
      </c>
      <c r="P29" s="223" t="s">
        <v>39</v>
      </c>
      <c r="Q29" s="223" t="s">
        <v>39</v>
      </c>
      <c r="R29" s="223" t="s">
        <v>39</v>
      </c>
      <c r="S29" s="223" t="s">
        <v>39</v>
      </c>
      <c r="T29" s="223" t="s">
        <v>39</v>
      </c>
      <c r="U29" s="223" t="s">
        <v>39</v>
      </c>
      <c r="V29" s="223" t="s">
        <v>39</v>
      </c>
      <c r="W29" s="223" t="s">
        <v>39</v>
      </c>
      <c r="X29" s="223" t="s">
        <v>39</v>
      </c>
      <c r="Y29" s="223" t="s">
        <v>39</v>
      </c>
      <c r="Z29" s="223" t="s">
        <v>39</v>
      </c>
      <c r="AA29" s="223" t="s">
        <v>39</v>
      </c>
      <c r="AB29" s="223" t="s">
        <v>39</v>
      </c>
      <c r="AC29" s="223" t="s">
        <v>39</v>
      </c>
      <c r="AD29" s="223" t="s">
        <v>39</v>
      </c>
      <c r="AE29" s="223" t="s">
        <v>39</v>
      </c>
      <c r="AF29" s="223" t="s">
        <v>39</v>
      </c>
      <c r="AG29" s="223" t="s">
        <v>39</v>
      </c>
      <c r="AH29" s="223" t="s">
        <v>39</v>
      </c>
      <c r="AI29" s="223" t="s">
        <v>39</v>
      </c>
      <c r="AJ29" s="223" t="s">
        <v>39</v>
      </c>
      <c r="AK29" s="223" t="s">
        <v>39</v>
      </c>
      <c r="AL29" s="223" t="s">
        <v>39</v>
      </c>
      <c r="AM29" s="223" t="s">
        <v>39</v>
      </c>
      <c r="AN29" s="223" t="s">
        <v>39</v>
      </c>
    </row>
    <row r="30" spans="1:40" s="219" customFormat="1" x14ac:dyDescent="0.25">
      <c r="A30" s="203" t="s">
        <v>285</v>
      </c>
      <c r="B30" s="204"/>
      <c r="C30" s="205">
        <v>4</v>
      </c>
      <c r="D30" s="216" t="s">
        <v>286</v>
      </c>
      <c r="E30" s="216" t="s">
        <v>287</v>
      </c>
      <c r="F30" s="217"/>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row>
    <row r="31" spans="1:40" s="208" customFormat="1" x14ac:dyDescent="0.25">
      <c r="A31" s="203" t="s">
        <v>288</v>
      </c>
      <c r="B31" s="204"/>
      <c r="C31" s="205">
        <v>5</v>
      </c>
      <c r="D31" s="211" t="s">
        <v>289</v>
      </c>
      <c r="E31" s="211" t="s">
        <v>290</v>
      </c>
      <c r="F31" s="225"/>
      <c r="G31" s="223" t="s">
        <v>37</v>
      </c>
      <c r="H31" s="223" t="s">
        <v>37</v>
      </c>
      <c r="I31" s="223" t="s">
        <v>37</v>
      </c>
      <c r="J31" s="223" t="s">
        <v>37</v>
      </c>
      <c r="K31" s="223" t="s">
        <v>37</v>
      </c>
      <c r="L31" s="223" t="s">
        <v>37</v>
      </c>
      <c r="M31" s="223" t="s">
        <v>37</v>
      </c>
      <c r="N31" s="223" t="s">
        <v>37</v>
      </c>
      <c r="O31" s="223" t="s">
        <v>37</v>
      </c>
      <c r="P31" s="223" t="s">
        <v>37</v>
      </c>
      <c r="Q31" s="223" t="s">
        <v>37</v>
      </c>
      <c r="R31" s="223" t="s">
        <v>37</v>
      </c>
      <c r="S31" s="223" t="s">
        <v>37</v>
      </c>
      <c r="T31" s="223" t="s">
        <v>37</v>
      </c>
      <c r="U31" s="223" t="s">
        <v>37</v>
      </c>
      <c r="V31" s="223" t="s">
        <v>37</v>
      </c>
      <c r="W31" s="223" t="s">
        <v>37</v>
      </c>
      <c r="X31" s="223" t="s">
        <v>37</v>
      </c>
      <c r="Y31" s="223" t="s">
        <v>37</v>
      </c>
      <c r="Z31" s="223" t="s">
        <v>37</v>
      </c>
      <c r="AA31" s="223" t="s">
        <v>37</v>
      </c>
      <c r="AB31" s="223" t="s">
        <v>37</v>
      </c>
      <c r="AC31" s="223" t="s">
        <v>37</v>
      </c>
      <c r="AD31" s="223" t="s">
        <v>37</v>
      </c>
      <c r="AE31" s="223" t="s">
        <v>37</v>
      </c>
      <c r="AF31" s="223" t="s">
        <v>37</v>
      </c>
      <c r="AG31" s="223" t="s">
        <v>37</v>
      </c>
      <c r="AH31" s="223" t="s">
        <v>37</v>
      </c>
      <c r="AI31" s="223" t="s">
        <v>37</v>
      </c>
      <c r="AJ31" s="223" t="s">
        <v>37</v>
      </c>
      <c r="AK31" s="223" t="s">
        <v>37</v>
      </c>
      <c r="AL31" s="223" t="s">
        <v>37</v>
      </c>
      <c r="AM31" s="223" t="s">
        <v>37</v>
      </c>
      <c r="AN31" s="223" t="s">
        <v>37</v>
      </c>
    </row>
    <row r="32" spans="1:40" s="208" customFormat="1" x14ac:dyDescent="0.25">
      <c r="A32" s="203" t="s">
        <v>291</v>
      </c>
      <c r="B32" s="204"/>
      <c r="C32" s="205">
        <v>5</v>
      </c>
      <c r="D32" s="211" t="s">
        <v>292</v>
      </c>
      <c r="E32" s="211" t="s">
        <v>293</v>
      </c>
      <c r="F32" s="225"/>
      <c r="G32" s="223" t="s">
        <v>37</v>
      </c>
      <c r="H32" s="223" t="s">
        <v>37</v>
      </c>
      <c r="I32" s="223" t="s">
        <v>37</v>
      </c>
      <c r="J32" s="223" t="s">
        <v>37</v>
      </c>
      <c r="K32" s="223" t="s">
        <v>37</v>
      </c>
      <c r="L32" s="223" t="s">
        <v>37</v>
      </c>
      <c r="M32" s="223" t="s">
        <v>37</v>
      </c>
      <c r="N32" s="223" t="s">
        <v>37</v>
      </c>
      <c r="O32" s="223" t="s">
        <v>37</v>
      </c>
      <c r="P32" s="223" t="s">
        <v>37</v>
      </c>
      <c r="Q32" s="223" t="s">
        <v>37</v>
      </c>
      <c r="R32" s="223" t="s">
        <v>37</v>
      </c>
      <c r="S32" s="223" t="s">
        <v>37</v>
      </c>
      <c r="T32" s="223" t="s">
        <v>37</v>
      </c>
      <c r="U32" s="223" t="s">
        <v>37</v>
      </c>
      <c r="V32" s="223" t="s">
        <v>37</v>
      </c>
      <c r="W32" s="223" t="s">
        <v>37</v>
      </c>
      <c r="X32" s="223" t="s">
        <v>37</v>
      </c>
      <c r="Y32" s="223" t="s">
        <v>37</v>
      </c>
      <c r="Z32" s="223" t="s">
        <v>37</v>
      </c>
      <c r="AA32" s="223" t="s">
        <v>37</v>
      </c>
      <c r="AB32" s="223" t="s">
        <v>37</v>
      </c>
      <c r="AC32" s="223" t="s">
        <v>37</v>
      </c>
      <c r="AD32" s="223" t="s">
        <v>37</v>
      </c>
      <c r="AE32" s="223" t="s">
        <v>37</v>
      </c>
      <c r="AF32" s="223" t="s">
        <v>37</v>
      </c>
      <c r="AG32" s="223" t="s">
        <v>37</v>
      </c>
      <c r="AH32" s="223" t="s">
        <v>37</v>
      </c>
      <c r="AI32" s="223" t="s">
        <v>37</v>
      </c>
      <c r="AJ32" s="223" t="s">
        <v>37</v>
      </c>
      <c r="AK32" s="223" t="s">
        <v>37</v>
      </c>
      <c r="AL32" s="223" t="s">
        <v>37</v>
      </c>
      <c r="AM32" s="223" t="s">
        <v>37</v>
      </c>
      <c r="AN32" s="223" t="s">
        <v>37</v>
      </c>
    </row>
    <row r="33" spans="1:40" s="208" customFormat="1" x14ac:dyDescent="0.25">
      <c r="A33" s="203" t="s">
        <v>294</v>
      </c>
      <c r="B33" s="204"/>
      <c r="C33" s="205">
        <v>3</v>
      </c>
      <c r="D33" s="212" t="s">
        <v>295</v>
      </c>
      <c r="E33" s="212" t="s">
        <v>296</v>
      </c>
      <c r="F33" s="213" t="s">
        <v>253</v>
      </c>
      <c r="G33" s="214" t="s">
        <v>39</v>
      </c>
      <c r="H33" s="214" t="s">
        <v>39</v>
      </c>
      <c r="I33" s="214" t="s">
        <v>39</v>
      </c>
      <c r="J33" s="214" t="s">
        <v>39</v>
      </c>
      <c r="K33" s="214" t="s">
        <v>39</v>
      </c>
      <c r="L33" s="214" t="s">
        <v>39</v>
      </c>
      <c r="M33" s="214" t="s">
        <v>39</v>
      </c>
      <c r="N33" s="214" t="s">
        <v>39</v>
      </c>
      <c r="O33" s="214" t="s">
        <v>39</v>
      </c>
      <c r="P33" s="214" t="s">
        <v>39</v>
      </c>
      <c r="Q33" s="214" t="s">
        <v>39</v>
      </c>
      <c r="R33" s="214" t="s">
        <v>39</v>
      </c>
      <c r="S33" s="214" t="s">
        <v>39</v>
      </c>
      <c r="T33" s="214" t="s">
        <v>39</v>
      </c>
      <c r="U33" s="214" t="s">
        <v>39</v>
      </c>
      <c r="V33" s="214" t="s">
        <v>39</v>
      </c>
      <c r="W33" s="214" t="s">
        <v>39</v>
      </c>
      <c r="X33" s="214" t="s">
        <v>39</v>
      </c>
      <c r="Y33" s="214" t="s">
        <v>39</v>
      </c>
      <c r="Z33" s="214" t="s">
        <v>39</v>
      </c>
      <c r="AA33" s="214" t="s">
        <v>39</v>
      </c>
      <c r="AB33" s="214" t="s">
        <v>39</v>
      </c>
      <c r="AC33" s="214" t="s">
        <v>39</v>
      </c>
      <c r="AD33" s="214" t="s">
        <v>39</v>
      </c>
      <c r="AE33" s="214" t="s">
        <v>39</v>
      </c>
      <c r="AF33" s="214" t="s">
        <v>39</v>
      </c>
      <c r="AG33" s="214" t="s">
        <v>39</v>
      </c>
      <c r="AH33" s="214" t="s">
        <v>39</v>
      </c>
      <c r="AI33" s="214" t="s">
        <v>39</v>
      </c>
      <c r="AJ33" s="214" t="s">
        <v>39</v>
      </c>
      <c r="AK33" s="214" t="s">
        <v>39</v>
      </c>
      <c r="AL33" s="214" t="s">
        <v>39</v>
      </c>
      <c r="AM33" s="214" t="s">
        <v>39</v>
      </c>
      <c r="AN33" s="214" t="s">
        <v>39</v>
      </c>
    </row>
    <row r="34" spans="1:40" s="208" customFormat="1" x14ac:dyDescent="0.25">
      <c r="A34" s="203" t="s">
        <v>297</v>
      </c>
      <c r="B34" s="204"/>
      <c r="C34" s="205">
        <v>3</v>
      </c>
      <c r="D34" s="212" t="s">
        <v>298</v>
      </c>
      <c r="E34" s="212" t="s">
        <v>299</v>
      </c>
      <c r="F34" s="213" t="s">
        <v>253</v>
      </c>
      <c r="G34" s="214" t="s">
        <v>39</v>
      </c>
      <c r="H34" s="214" t="s">
        <v>39</v>
      </c>
      <c r="I34" s="214" t="s">
        <v>39</v>
      </c>
      <c r="J34" s="214" t="s">
        <v>39</v>
      </c>
      <c r="K34" s="214" t="s">
        <v>39</v>
      </c>
      <c r="L34" s="214" t="s">
        <v>39</v>
      </c>
      <c r="M34" s="214" t="s">
        <v>39</v>
      </c>
      <c r="N34" s="214" t="s">
        <v>39</v>
      </c>
      <c r="O34" s="214" t="s">
        <v>39</v>
      </c>
      <c r="P34" s="214" t="s">
        <v>39</v>
      </c>
      <c r="Q34" s="214" t="s">
        <v>39</v>
      </c>
      <c r="R34" s="214" t="s">
        <v>39</v>
      </c>
      <c r="S34" s="214" t="s">
        <v>39</v>
      </c>
      <c r="T34" s="214" t="s">
        <v>39</v>
      </c>
      <c r="U34" s="214" t="s">
        <v>39</v>
      </c>
      <c r="V34" s="214" t="s">
        <v>39</v>
      </c>
      <c r="W34" s="214" t="s">
        <v>39</v>
      </c>
      <c r="X34" s="214" t="s">
        <v>39</v>
      </c>
      <c r="Y34" s="214" t="s">
        <v>39</v>
      </c>
      <c r="Z34" s="214" t="s">
        <v>39</v>
      </c>
      <c r="AA34" s="214" t="s">
        <v>39</v>
      </c>
      <c r="AB34" s="214" t="s">
        <v>39</v>
      </c>
      <c r="AC34" s="214" t="s">
        <v>39</v>
      </c>
      <c r="AD34" s="214" t="s">
        <v>39</v>
      </c>
      <c r="AE34" s="214" t="s">
        <v>39</v>
      </c>
      <c r="AF34" s="214" t="s">
        <v>39</v>
      </c>
      <c r="AG34" s="214" t="s">
        <v>39</v>
      </c>
      <c r="AH34" s="214" t="s">
        <v>39</v>
      </c>
      <c r="AI34" s="214" t="s">
        <v>39</v>
      </c>
      <c r="AJ34" s="214" t="s">
        <v>39</v>
      </c>
      <c r="AK34" s="214" t="s">
        <v>39</v>
      </c>
      <c r="AL34" s="214" t="s">
        <v>39</v>
      </c>
      <c r="AM34" s="214" t="s">
        <v>39</v>
      </c>
      <c r="AN34" s="214" t="s">
        <v>39</v>
      </c>
    </row>
    <row r="35" spans="1:40" s="228" customFormat="1" x14ac:dyDescent="0.25">
      <c r="A35" s="203" t="s">
        <v>300</v>
      </c>
      <c r="B35" s="204"/>
      <c r="C35" s="205">
        <v>2</v>
      </c>
      <c r="D35" s="209" t="s">
        <v>301</v>
      </c>
      <c r="E35" s="209" t="s">
        <v>302</v>
      </c>
      <c r="F35" s="226" t="s">
        <v>253</v>
      </c>
      <c r="G35" s="227" t="s">
        <v>39</v>
      </c>
      <c r="H35" s="227" t="s">
        <v>39</v>
      </c>
      <c r="I35" s="227" t="s">
        <v>39</v>
      </c>
      <c r="J35" s="227" t="s">
        <v>39</v>
      </c>
      <c r="K35" s="227" t="s">
        <v>39</v>
      </c>
      <c r="L35" s="227" t="s">
        <v>39</v>
      </c>
      <c r="M35" s="227" t="s">
        <v>39</v>
      </c>
      <c r="N35" s="227" t="s">
        <v>39</v>
      </c>
      <c r="O35" s="227" t="s">
        <v>39</v>
      </c>
      <c r="P35" s="227" t="s">
        <v>39</v>
      </c>
      <c r="Q35" s="227" t="s">
        <v>39</v>
      </c>
      <c r="R35" s="227" t="s">
        <v>39</v>
      </c>
      <c r="S35" s="227" t="s">
        <v>39</v>
      </c>
      <c r="T35" s="227" t="s">
        <v>39</v>
      </c>
      <c r="U35" s="227" t="s">
        <v>39</v>
      </c>
      <c r="V35" s="227" t="s">
        <v>39</v>
      </c>
      <c r="W35" s="227" t="s">
        <v>39</v>
      </c>
      <c r="X35" s="227" t="s">
        <v>39</v>
      </c>
      <c r="Y35" s="227" t="s">
        <v>39</v>
      </c>
      <c r="Z35" s="227" t="s">
        <v>39</v>
      </c>
      <c r="AA35" s="227" t="s">
        <v>39</v>
      </c>
      <c r="AB35" s="227" t="s">
        <v>39</v>
      </c>
      <c r="AC35" s="227" t="s">
        <v>39</v>
      </c>
      <c r="AD35" s="227" t="s">
        <v>39</v>
      </c>
      <c r="AE35" s="227" t="s">
        <v>39</v>
      </c>
      <c r="AF35" s="227" t="s">
        <v>39</v>
      </c>
      <c r="AG35" s="227" t="s">
        <v>39</v>
      </c>
      <c r="AH35" s="227" t="s">
        <v>39</v>
      </c>
      <c r="AI35" s="227" t="s">
        <v>39</v>
      </c>
      <c r="AJ35" s="227" t="s">
        <v>39</v>
      </c>
      <c r="AK35" s="227" t="s">
        <v>39</v>
      </c>
      <c r="AL35" s="227" t="s">
        <v>39</v>
      </c>
      <c r="AM35" s="227" t="s">
        <v>39</v>
      </c>
      <c r="AN35" s="227" t="s">
        <v>39</v>
      </c>
    </row>
    <row r="36" spans="1:40" s="228" customFormat="1" x14ac:dyDescent="0.25">
      <c r="A36" s="203" t="s">
        <v>306</v>
      </c>
      <c r="B36" s="204"/>
      <c r="C36" s="205">
        <v>2</v>
      </c>
      <c r="D36" s="209" t="s">
        <v>307</v>
      </c>
      <c r="E36" s="209" t="s">
        <v>308</v>
      </c>
      <c r="F36" s="209"/>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row>
    <row r="37" spans="1:40" s="208" customFormat="1" x14ac:dyDescent="0.25">
      <c r="A37" s="203" t="s">
        <v>309</v>
      </c>
      <c r="B37" s="204"/>
      <c r="C37" s="205">
        <v>3</v>
      </c>
      <c r="D37" s="212" t="s">
        <v>310</v>
      </c>
      <c r="E37" s="212" t="s">
        <v>311</v>
      </c>
      <c r="F37" s="229"/>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row>
    <row r="38" spans="1:40" s="228" customFormat="1" ht="26.4" x14ac:dyDescent="0.25">
      <c r="A38" s="203" t="s">
        <v>312</v>
      </c>
      <c r="B38" s="204"/>
      <c r="C38" s="205">
        <v>4</v>
      </c>
      <c r="D38" s="230" t="s">
        <v>313</v>
      </c>
      <c r="E38" s="230" t="s">
        <v>314</v>
      </c>
      <c r="F38" s="231"/>
      <c r="G38" s="232" t="s">
        <v>37</v>
      </c>
      <c r="H38" s="232" t="s">
        <v>37</v>
      </c>
      <c r="I38" s="232" t="s">
        <v>37</v>
      </c>
      <c r="J38" s="232" t="s">
        <v>37</v>
      </c>
      <c r="K38" s="232" t="s">
        <v>37</v>
      </c>
      <c r="L38" s="232" t="s">
        <v>37</v>
      </c>
      <c r="M38" s="232" t="s">
        <v>37</v>
      </c>
      <c r="N38" s="232" t="s">
        <v>37</v>
      </c>
      <c r="O38" s="232" t="s">
        <v>37</v>
      </c>
      <c r="P38" s="232" t="s">
        <v>37</v>
      </c>
      <c r="Q38" s="232" t="s">
        <v>37</v>
      </c>
      <c r="R38" s="232" t="s">
        <v>37</v>
      </c>
      <c r="S38" s="232" t="s">
        <v>37</v>
      </c>
      <c r="T38" s="232" t="s">
        <v>37</v>
      </c>
      <c r="U38" s="232" t="s">
        <v>37</v>
      </c>
      <c r="V38" s="232" t="s">
        <v>37</v>
      </c>
      <c r="W38" s="232" t="s">
        <v>37</v>
      </c>
      <c r="X38" s="232" t="s">
        <v>37</v>
      </c>
      <c r="Y38" s="232" t="s">
        <v>37</v>
      </c>
      <c r="Z38" s="232" t="s">
        <v>37</v>
      </c>
      <c r="AA38" s="232" t="s">
        <v>37</v>
      </c>
      <c r="AB38" s="232" t="s">
        <v>37</v>
      </c>
      <c r="AC38" s="232" t="s">
        <v>37</v>
      </c>
      <c r="AD38" s="232" t="s">
        <v>37</v>
      </c>
      <c r="AE38" s="232" t="s">
        <v>37</v>
      </c>
      <c r="AF38" s="232" t="s">
        <v>37</v>
      </c>
      <c r="AG38" s="232" t="s">
        <v>37</v>
      </c>
      <c r="AH38" s="232" t="s">
        <v>37</v>
      </c>
      <c r="AI38" s="232" t="s">
        <v>37</v>
      </c>
      <c r="AJ38" s="232" t="s">
        <v>37</v>
      </c>
      <c r="AK38" s="232" t="s">
        <v>37</v>
      </c>
      <c r="AL38" s="232" t="s">
        <v>37</v>
      </c>
      <c r="AM38" s="232" t="s">
        <v>37</v>
      </c>
      <c r="AN38" s="232" t="s">
        <v>37</v>
      </c>
    </row>
    <row r="39" spans="1:40" s="228" customFormat="1" x14ac:dyDescent="0.25">
      <c r="A39" s="203" t="s">
        <v>315</v>
      </c>
      <c r="B39" s="204"/>
      <c r="C39" s="205">
        <v>4</v>
      </c>
      <c r="D39" s="230" t="s">
        <v>316</v>
      </c>
      <c r="E39" s="230" t="s">
        <v>317</v>
      </c>
      <c r="F39" s="231"/>
      <c r="G39" s="232" t="s">
        <v>37</v>
      </c>
      <c r="H39" s="232" t="s">
        <v>37</v>
      </c>
      <c r="I39" s="232" t="s">
        <v>37</v>
      </c>
      <c r="J39" s="232" t="s">
        <v>37</v>
      </c>
      <c r="K39" s="232" t="s">
        <v>37</v>
      </c>
      <c r="L39" s="232" t="s">
        <v>37</v>
      </c>
      <c r="M39" s="232" t="s">
        <v>37</v>
      </c>
      <c r="N39" s="232" t="s">
        <v>37</v>
      </c>
      <c r="O39" s="232" t="s">
        <v>37</v>
      </c>
      <c r="P39" s="232" t="s">
        <v>37</v>
      </c>
      <c r="Q39" s="232" t="s">
        <v>37</v>
      </c>
      <c r="R39" s="232" t="s">
        <v>37</v>
      </c>
      <c r="S39" s="232" t="s">
        <v>37</v>
      </c>
      <c r="T39" s="232" t="s">
        <v>37</v>
      </c>
      <c r="U39" s="232" t="s">
        <v>37</v>
      </c>
      <c r="V39" s="232" t="s">
        <v>37</v>
      </c>
      <c r="W39" s="232" t="s">
        <v>37</v>
      </c>
      <c r="X39" s="232" t="s">
        <v>37</v>
      </c>
      <c r="Y39" s="232" t="s">
        <v>37</v>
      </c>
      <c r="Z39" s="232" t="s">
        <v>37</v>
      </c>
      <c r="AA39" s="232" t="s">
        <v>37</v>
      </c>
      <c r="AB39" s="232" t="s">
        <v>37</v>
      </c>
      <c r="AC39" s="232" t="s">
        <v>37</v>
      </c>
      <c r="AD39" s="232" t="s">
        <v>37</v>
      </c>
      <c r="AE39" s="232" t="s">
        <v>37</v>
      </c>
      <c r="AF39" s="232" t="s">
        <v>37</v>
      </c>
      <c r="AG39" s="232" t="s">
        <v>37</v>
      </c>
      <c r="AH39" s="232" t="s">
        <v>37</v>
      </c>
      <c r="AI39" s="232" t="s">
        <v>37</v>
      </c>
      <c r="AJ39" s="232" t="s">
        <v>37</v>
      </c>
      <c r="AK39" s="232" t="s">
        <v>37</v>
      </c>
      <c r="AL39" s="232" t="s">
        <v>37</v>
      </c>
      <c r="AM39" s="232" t="s">
        <v>37</v>
      </c>
      <c r="AN39" s="232" t="s">
        <v>37</v>
      </c>
    </row>
    <row r="40" spans="1:40" s="228" customFormat="1" x14ac:dyDescent="0.25">
      <c r="A40" s="203" t="s">
        <v>318</v>
      </c>
      <c r="B40" s="204"/>
      <c r="C40" s="205">
        <v>4</v>
      </c>
      <c r="D40" s="230" t="s">
        <v>319</v>
      </c>
      <c r="E40" s="230" t="s">
        <v>319</v>
      </c>
      <c r="F40" s="231"/>
      <c r="G40" s="232" t="s">
        <v>37</v>
      </c>
      <c r="H40" s="232" t="s">
        <v>37</v>
      </c>
      <c r="I40" s="232" t="s">
        <v>37</v>
      </c>
      <c r="J40" s="232" t="s">
        <v>37</v>
      </c>
      <c r="K40" s="232" t="s">
        <v>37</v>
      </c>
      <c r="L40" s="232" t="s">
        <v>37</v>
      </c>
      <c r="M40" s="232" t="s">
        <v>37</v>
      </c>
      <c r="N40" s="232" t="s">
        <v>37</v>
      </c>
      <c r="O40" s="232" t="s">
        <v>37</v>
      </c>
      <c r="P40" s="232" t="s">
        <v>37</v>
      </c>
      <c r="Q40" s="232" t="s">
        <v>37</v>
      </c>
      <c r="R40" s="232" t="s">
        <v>37</v>
      </c>
      <c r="S40" s="232" t="s">
        <v>37</v>
      </c>
      <c r="T40" s="232" t="s">
        <v>37</v>
      </c>
      <c r="U40" s="232" t="s">
        <v>37</v>
      </c>
      <c r="V40" s="232" t="s">
        <v>37</v>
      </c>
      <c r="W40" s="232" t="s">
        <v>37</v>
      </c>
      <c r="X40" s="232" t="s">
        <v>37</v>
      </c>
      <c r="Y40" s="232" t="s">
        <v>37</v>
      </c>
      <c r="Z40" s="232" t="s">
        <v>37</v>
      </c>
      <c r="AA40" s="232" t="s">
        <v>37</v>
      </c>
      <c r="AB40" s="232" t="s">
        <v>37</v>
      </c>
      <c r="AC40" s="232" t="s">
        <v>37</v>
      </c>
      <c r="AD40" s="232" t="s">
        <v>37</v>
      </c>
      <c r="AE40" s="232" t="s">
        <v>37</v>
      </c>
      <c r="AF40" s="232" t="s">
        <v>37</v>
      </c>
      <c r="AG40" s="232" t="s">
        <v>37</v>
      </c>
      <c r="AH40" s="232" t="s">
        <v>37</v>
      </c>
      <c r="AI40" s="232" t="s">
        <v>37</v>
      </c>
      <c r="AJ40" s="232" t="s">
        <v>37</v>
      </c>
      <c r="AK40" s="232" t="s">
        <v>37</v>
      </c>
      <c r="AL40" s="232" t="s">
        <v>37</v>
      </c>
      <c r="AM40" s="232" t="s">
        <v>37</v>
      </c>
      <c r="AN40" s="232" t="s">
        <v>37</v>
      </c>
    </row>
    <row r="41" spans="1:40" s="228" customFormat="1" x14ac:dyDescent="0.25">
      <c r="A41" s="203" t="s">
        <v>320</v>
      </c>
      <c r="B41" s="204"/>
      <c r="C41" s="205">
        <v>4</v>
      </c>
      <c r="D41" s="230" t="s">
        <v>321</v>
      </c>
      <c r="E41" s="230" t="s">
        <v>322</v>
      </c>
      <c r="F41" s="231"/>
      <c r="G41" s="232" t="s">
        <v>37</v>
      </c>
      <c r="H41" s="232" t="s">
        <v>37</v>
      </c>
      <c r="I41" s="232" t="s">
        <v>37</v>
      </c>
      <c r="J41" s="232" t="s">
        <v>37</v>
      </c>
      <c r="K41" s="232" t="s">
        <v>37</v>
      </c>
      <c r="L41" s="232" t="s">
        <v>37</v>
      </c>
      <c r="M41" s="232" t="s">
        <v>37</v>
      </c>
      <c r="N41" s="232" t="s">
        <v>37</v>
      </c>
      <c r="O41" s="232" t="s">
        <v>37</v>
      </c>
      <c r="P41" s="232" t="s">
        <v>37</v>
      </c>
      <c r="Q41" s="232" t="s">
        <v>37</v>
      </c>
      <c r="R41" s="232" t="s">
        <v>37</v>
      </c>
      <c r="S41" s="232" t="s">
        <v>37</v>
      </c>
      <c r="T41" s="232" t="s">
        <v>37</v>
      </c>
      <c r="U41" s="232" t="s">
        <v>37</v>
      </c>
      <c r="V41" s="232" t="s">
        <v>37</v>
      </c>
      <c r="W41" s="232" t="s">
        <v>37</v>
      </c>
      <c r="X41" s="232" t="s">
        <v>37</v>
      </c>
      <c r="Y41" s="232" t="s">
        <v>37</v>
      </c>
      <c r="Z41" s="232" t="s">
        <v>37</v>
      </c>
      <c r="AA41" s="232" t="s">
        <v>37</v>
      </c>
      <c r="AB41" s="232" t="s">
        <v>37</v>
      </c>
      <c r="AC41" s="232" t="s">
        <v>37</v>
      </c>
      <c r="AD41" s="232" t="s">
        <v>37</v>
      </c>
      <c r="AE41" s="232" t="s">
        <v>37</v>
      </c>
      <c r="AF41" s="232" t="s">
        <v>37</v>
      </c>
      <c r="AG41" s="232" t="s">
        <v>37</v>
      </c>
      <c r="AH41" s="232" t="s">
        <v>37</v>
      </c>
      <c r="AI41" s="232" t="s">
        <v>37</v>
      </c>
      <c r="AJ41" s="232" t="s">
        <v>37</v>
      </c>
      <c r="AK41" s="232" t="s">
        <v>37</v>
      </c>
      <c r="AL41" s="232" t="s">
        <v>37</v>
      </c>
      <c r="AM41" s="232" t="s">
        <v>37</v>
      </c>
      <c r="AN41" s="232" t="s">
        <v>37</v>
      </c>
    </row>
    <row r="42" spans="1:40" s="228" customFormat="1" x14ac:dyDescent="0.25">
      <c r="A42" s="203" t="s">
        <v>323</v>
      </c>
      <c r="B42" s="204"/>
      <c r="C42" s="205">
        <v>4</v>
      </c>
      <c r="D42" s="230" t="s">
        <v>324</v>
      </c>
      <c r="E42" s="230" t="s">
        <v>324</v>
      </c>
      <c r="F42" s="231"/>
      <c r="G42" s="232" t="s">
        <v>37</v>
      </c>
      <c r="H42" s="232" t="s">
        <v>37</v>
      </c>
      <c r="I42" s="232" t="s">
        <v>37</v>
      </c>
      <c r="J42" s="232" t="s">
        <v>37</v>
      </c>
      <c r="K42" s="232" t="s">
        <v>37</v>
      </c>
      <c r="L42" s="232" t="s">
        <v>37</v>
      </c>
      <c r="M42" s="232" t="s">
        <v>37</v>
      </c>
      <c r="N42" s="232" t="s">
        <v>37</v>
      </c>
      <c r="O42" s="232" t="s">
        <v>37</v>
      </c>
      <c r="P42" s="232" t="s">
        <v>37</v>
      </c>
      <c r="Q42" s="232" t="s">
        <v>37</v>
      </c>
      <c r="R42" s="232" t="s">
        <v>37</v>
      </c>
      <c r="S42" s="232" t="s">
        <v>37</v>
      </c>
      <c r="T42" s="232" t="s">
        <v>37</v>
      </c>
      <c r="U42" s="232" t="s">
        <v>37</v>
      </c>
      <c r="V42" s="232" t="s">
        <v>37</v>
      </c>
      <c r="W42" s="232" t="s">
        <v>37</v>
      </c>
      <c r="X42" s="232" t="s">
        <v>37</v>
      </c>
      <c r="Y42" s="232" t="s">
        <v>37</v>
      </c>
      <c r="Z42" s="232" t="s">
        <v>37</v>
      </c>
      <c r="AA42" s="232" t="s">
        <v>37</v>
      </c>
      <c r="AB42" s="232" t="s">
        <v>37</v>
      </c>
      <c r="AC42" s="232" t="s">
        <v>37</v>
      </c>
      <c r="AD42" s="232" t="s">
        <v>37</v>
      </c>
      <c r="AE42" s="232" t="s">
        <v>37</v>
      </c>
      <c r="AF42" s="232" t="s">
        <v>37</v>
      </c>
      <c r="AG42" s="232" t="s">
        <v>37</v>
      </c>
      <c r="AH42" s="232" t="s">
        <v>37</v>
      </c>
      <c r="AI42" s="232" t="s">
        <v>37</v>
      </c>
      <c r="AJ42" s="232" t="s">
        <v>37</v>
      </c>
      <c r="AK42" s="232" t="s">
        <v>37</v>
      </c>
      <c r="AL42" s="232" t="s">
        <v>37</v>
      </c>
      <c r="AM42" s="232" t="s">
        <v>37</v>
      </c>
      <c r="AN42" s="232" t="s">
        <v>37</v>
      </c>
    </row>
    <row r="43" spans="1:40" s="228" customFormat="1" x14ac:dyDescent="0.25">
      <c r="A43" s="203" t="s">
        <v>325</v>
      </c>
      <c r="B43" s="204"/>
      <c r="C43" s="205">
        <v>4</v>
      </c>
      <c r="D43" s="230" t="s">
        <v>326</v>
      </c>
      <c r="E43" s="230" t="s">
        <v>326</v>
      </c>
      <c r="F43" s="231"/>
      <c r="G43" s="232" t="s">
        <v>39</v>
      </c>
      <c r="H43" s="232" t="s">
        <v>39</v>
      </c>
      <c r="I43" s="232" t="s">
        <v>39</v>
      </c>
      <c r="J43" s="232" t="s">
        <v>39</v>
      </c>
      <c r="K43" s="232" t="s">
        <v>39</v>
      </c>
      <c r="L43" s="232" t="s">
        <v>39</v>
      </c>
      <c r="M43" s="232" t="s">
        <v>39</v>
      </c>
      <c r="N43" s="232" t="s">
        <v>39</v>
      </c>
      <c r="O43" s="232" t="s">
        <v>39</v>
      </c>
      <c r="P43" s="232" t="s">
        <v>39</v>
      </c>
      <c r="Q43" s="232" t="s">
        <v>39</v>
      </c>
      <c r="R43" s="232" t="s">
        <v>39</v>
      </c>
      <c r="S43" s="232" t="s">
        <v>39</v>
      </c>
      <c r="T43" s="232" t="s">
        <v>39</v>
      </c>
      <c r="U43" s="232" t="s">
        <v>39</v>
      </c>
      <c r="V43" s="232" t="s">
        <v>39</v>
      </c>
      <c r="W43" s="232" t="s">
        <v>39</v>
      </c>
      <c r="X43" s="232" t="s">
        <v>39</v>
      </c>
      <c r="Y43" s="232" t="s">
        <v>39</v>
      </c>
      <c r="Z43" s="232" t="s">
        <v>39</v>
      </c>
      <c r="AA43" s="232" t="s">
        <v>39</v>
      </c>
      <c r="AB43" s="232" t="s">
        <v>39</v>
      </c>
      <c r="AC43" s="232" t="s">
        <v>39</v>
      </c>
      <c r="AD43" s="232" t="s">
        <v>39</v>
      </c>
      <c r="AE43" s="232" t="s">
        <v>39</v>
      </c>
      <c r="AF43" s="232" t="s">
        <v>39</v>
      </c>
      <c r="AG43" s="232" t="s">
        <v>39</v>
      </c>
      <c r="AH43" s="232" t="s">
        <v>39</v>
      </c>
      <c r="AI43" s="232" t="s">
        <v>39</v>
      </c>
      <c r="AJ43" s="232" t="s">
        <v>39</v>
      </c>
      <c r="AK43" s="232" t="s">
        <v>39</v>
      </c>
      <c r="AL43" s="232" t="s">
        <v>39</v>
      </c>
      <c r="AM43" s="232" t="s">
        <v>39</v>
      </c>
      <c r="AN43" s="232" t="s">
        <v>39</v>
      </c>
    </row>
    <row r="44" spans="1:40" s="228" customFormat="1" x14ac:dyDescent="0.25">
      <c r="A44" s="203" t="s">
        <v>327</v>
      </c>
      <c r="B44" s="204"/>
      <c r="C44" s="205">
        <v>2</v>
      </c>
      <c r="D44" s="209" t="s">
        <v>328</v>
      </c>
      <c r="E44" s="209" t="s">
        <v>329</v>
      </c>
      <c r="F44" s="209"/>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row>
    <row r="45" spans="1:40" s="228" customFormat="1" x14ac:dyDescent="0.25">
      <c r="A45" s="203" t="s">
        <v>330</v>
      </c>
      <c r="B45" s="204"/>
      <c r="C45" s="205">
        <v>3</v>
      </c>
      <c r="D45" s="212" t="s">
        <v>261</v>
      </c>
      <c r="E45" s="212" t="s">
        <v>261</v>
      </c>
      <c r="F45" s="229"/>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row>
    <row r="46" spans="1:40" s="219" customFormat="1" ht="27.75" customHeight="1" x14ac:dyDescent="0.25">
      <c r="A46" s="203"/>
      <c r="B46" s="204"/>
      <c r="C46" s="205"/>
      <c r="D46" s="211"/>
      <c r="E46" s="211" t="s">
        <v>546</v>
      </c>
      <c r="F46" s="220"/>
      <c r="G46" s="233">
        <v>35000</v>
      </c>
      <c r="H46" s="233">
        <v>50000</v>
      </c>
      <c r="I46" s="233">
        <v>80000</v>
      </c>
      <c r="J46" s="233">
        <v>35000</v>
      </c>
      <c r="K46" s="233">
        <v>50000</v>
      </c>
      <c r="L46" s="233">
        <v>35000</v>
      </c>
      <c r="M46" s="233">
        <v>50000</v>
      </c>
      <c r="N46" s="233">
        <v>35000</v>
      </c>
      <c r="O46" s="233">
        <v>50000</v>
      </c>
      <c r="P46" s="233">
        <v>80000</v>
      </c>
      <c r="Q46" s="233">
        <v>35000</v>
      </c>
      <c r="R46" s="233">
        <v>50000</v>
      </c>
      <c r="S46" s="233">
        <v>80000</v>
      </c>
      <c r="T46" s="233">
        <v>35000</v>
      </c>
      <c r="U46" s="233">
        <v>50000</v>
      </c>
      <c r="V46" s="233">
        <v>80000</v>
      </c>
      <c r="W46" s="233">
        <v>400000</v>
      </c>
      <c r="X46" s="233">
        <v>1000000</v>
      </c>
      <c r="Y46" s="233">
        <v>2000000</v>
      </c>
      <c r="Z46" s="233">
        <v>3500000</v>
      </c>
      <c r="AA46" s="233">
        <v>400000</v>
      </c>
      <c r="AB46" s="233">
        <v>1000000</v>
      </c>
      <c r="AC46" s="233">
        <v>400000</v>
      </c>
      <c r="AD46" s="233">
        <v>1000000</v>
      </c>
      <c r="AE46" s="233">
        <v>400000</v>
      </c>
      <c r="AF46" s="233">
        <v>1000000</v>
      </c>
      <c r="AG46" s="233">
        <v>2000000</v>
      </c>
      <c r="AH46" s="233">
        <v>400000</v>
      </c>
      <c r="AI46" s="233">
        <v>1000000</v>
      </c>
      <c r="AJ46" s="233">
        <v>2000000</v>
      </c>
      <c r="AK46" s="233">
        <v>3500000</v>
      </c>
      <c r="AL46" s="233">
        <v>400000</v>
      </c>
      <c r="AM46" s="233">
        <v>1000000</v>
      </c>
      <c r="AN46" s="233">
        <v>2000000</v>
      </c>
    </row>
    <row r="47" spans="1:40" s="228" customFormat="1" x14ac:dyDescent="0.25">
      <c r="A47" s="203" t="s">
        <v>337</v>
      </c>
      <c r="B47" s="204"/>
      <c r="C47" s="205">
        <v>2</v>
      </c>
      <c r="D47" s="209" t="s">
        <v>338</v>
      </c>
      <c r="E47" s="209" t="s">
        <v>339</v>
      </c>
      <c r="F47" s="209"/>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row>
    <row r="48" spans="1:40" s="234" customFormat="1" x14ac:dyDescent="0.25">
      <c r="A48" s="203" t="s">
        <v>340</v>
      </c>
      <c r="B48" s="204"/>
      <c r="C48" s="205">
        <v>3</v>
      </c>
      <c r="D48" s="212" t="s">
        <v>341</v>
      </c>
      <c r="E48" s="212" t="s">
        <v>342</v>
      </c>
      <c r="F48" s="229"/>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row>
    <row r="49" spans="1:40" s="208" customFormat="1" x14ac:dyDescent="0.25">
      <c r="A49" s="203" t="s">
        <v>343</v>
      </c>
      <c r="B49" s="204"/>
      <c r="C49" s="205">
        <v>4</v>
      </c>
      <c r="D49" s="235" t="s">
        <v>344</v>
      </c>
      <c r="E49" s="235" t="s">
        <v>345</v>
      </c>
      <c r="F49" s="236" t="s">
        <v>346</v>
      </c>
      <c r="G49" s="237" t="s">
        <v>37</v>
      </c>
      <c r="H49" s="237" t="s">
        <v>37</v>
      </c>
      <c r="I49" s="237" t="s">
        <v>37</v>
      </c>
      <c r="J49" s="237" t="s">
        <v>37</v>
      </c>
      <c r="K49" s="237" t="s">
        <v>37</v>
      </c>
      <c r="L49" s="237" t="s">
        <v>37</v>
      </c>
      <c r="M49" s="237" t="s">
        <v>37</v>
      </c>
      <c r="N49" s="237" t="s">
        <v>37</v>
      </c>
      <c r="O49" s="237" t="s">
        <v>37</v>
      </c>
      <c r="P49" s="237" t="s">
        <v>37</v>
      </c>
      <c r="Q49" s="237" t="s">
        <v>37</v>
      </c>
      <c r="R49" s="237" t="s">
        <v>37</v>
      </c>
      <c r="S49" s="237" t="s">
        <v>37</v>
      </c>
      <c r="T49" s="237" t="s">
        <v>37</v>
      </c>
      <c r="U49" s="237" t="s">
        <v>37</v>
      </c>
      <c r="V49" s="237" t="s">
        <v>37</v>
      </c>
      <c r="W49" s="237" t="s">
        <v>37</v>
      </c>
      <c r="X49" s="237" t="s">
        <v>37</v>
      </c>
      <c r="Y49" s="237" t="s">
        <v>37</v>
      </c>
      <c r="Z49" s="237" t="s">
        <v>37</v>
      </c>
      <c r="AA49" s="237" t="s">
        <v>37</v>
      </c>
      <c r="AB49" s="237" t="s">
        <v>37</v>
      </c>
      <c r="AC49" s="237" t="s">
        <v>37</v>
      </c>
      <c r="AD49" s="237" t="s">
        <v>37</v>
      </c>
      <c r="AE49" s="237" t="s">
        <v>37</v>
      </c>
      <c r="AF49" s="237" t="s">
        <v>37</v>
      </c>
      <c r="AG49" s="237" t="s">
        <v>37</v>
      </c>
      <c r="AH49" s="237" t="s">
        <v>37</v>
      </c>
      <c r="AI49" s="237" t="s">
        <v>37</v>
      </c>
      <c r="AJ49" s="237" t="s">
        <v>37</v>
      </c>
      <c r="AK49" s="237" t="s">
        <v>37</v>
      </c>
      <c r="AL49" s="237" t="s">
        <v>37</v>
      </c>
      <c r="AM49" s="237" t="s">
        <v>37</v>
      </c>
      <c r="AN49" s="237" t="s">
        <v>37</v>
      </c>
    </row>
    <row r="50" spans="1:40" s="238" customFormat="1" x14ac:dyDescent="0.25">
      <c r="A50" s="203" t="s">
        <v>347</v>
      </c>
      <c r="B50" s="204"/>
      <c r="C50" s="205">
        <v>4</v>
      </c>
      <c r="D50" s="235" t="s">
        <v>348</v>
      </c>
      <c r="E50" s="235" t="s">
        <v>349</v>
      </c>
      <c r="F50" s="236" t="s">
        <v>346</v>
      </c>
      <c r="G50" s="237" t="s">
        <v>37</v>
      </c>
      <c r="H50" s="237" t="s">
        <v>37</v>
      </c>
      <c r="I50" s="237" t="s">
        <v>37</v>
      </c>
      <c r="J50" s="237" t="s">
        <v>37</v>
      </c>
      <c r="K50" s="237" t="s">
        <v>37</v>
      </c>
      <c r="L50" s="237" t="s">
        <v>37</v>
      </c>
      <c r="M50" s="237" t="s">
        <v>37</v>
      </c>
      <c r="N50" s="237" t="s">
        <v>37</v>
      </c>
      <c r="O50" s="237" t="s">
        <v>37</v>
      </c>
      <c r="P50" s="237" t="s">
        <v>37</v>
      </c>
      <c r="Q50" s="237" t="s">
        <v>37</v>
      </c>
      <c r="R50" s="237" t="s">
        <v>37</v>
      </c>
      <c r="S50" s="237" t="s">
        <v>37</v>
      </c>
      <c r="T50" s="237" t="s">
        <v>37</v>
      </c>
      <c r="U50" s="237" t="s">
        <v>37</v>
      </c>
      <c r="V50" s="237" t="s">
        <v>37</v>
      </c>
      <c r="W50" s="237" t="s">
        <v>37</v>
      </c>
      <c r="X50" s="237" t="s">
        <v>37</v>
      </c>
      <c r="Y50" s="237" t="s">
        <v>37</v>
      </c>
      <c r="Z50" s="237" t="s">
        <v>37</v>
      </c>
      <c r="AA50" s="237" t="s">
        <v>37</v>
      </c>
      <c r="AB50" s="237" t="s">
        <v>37</v>
      </c>
      <c r="AC50" s="237" t="s">
        <v>37</v>
      </c>
      <c r="AD50" s="237" t="s">
        <v>37</v>
      </c>
      <c r="AE50" s="237" t="s">
        <v>37</v>
      </c>
      <c r="AF50" s="237" t="s">
        <v>37</v>
      </c>
      <c r="AG50" s="237" t="s">
        <v>37</v>
      </c>
      <c r="AH50" s="237" t="s">
        <v>37</v>
      </c>
      <c r="AI50" s="237" t="s">
        <v>37</v>
      </c>
      <c r="AJ50" s="237" t="s">
        <v>37</v>
      </c>
      <c r="AK50" s="237" t="s">
        <v>37</v>
      </c>
      <c r="AL50" s="237" t="s">
        <v>37</v>
      </c>
      <c r="AM50" s="237" t="s">
        <v>37</v>
      </c>
      <c r="AN50" s="237" t="s">
        <v>37</v>
      </c>
    </row>
    <row r="51" spans="1:40" s="238" customFormat="1" x14ac:dyDescent="0.25">
      <c r="A51" s="203" t="s">
        <v>350</v>
      </c>
      <c r="B51" s="204"/>
      <c r="C51" s="205">
        <v>3</v>
      </c>
      <c r="D51" s="212" t="s">
        <v>351</v>
      </c>
      <c r="E51" s="212" t="s">
        <v>352</v>
      </c>
      <c r="F51" s="229"/>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row>
    <row r="52" spans="1:40" s="208" customFormat="1" x14ac:dyDescent="0.25">
      <c r="A52" s="203" t="s">
        <v>353</v>
      </c>
      <c r="B52" s="204"/>
      <c r="C52" s="205">
        <v>4</v>
      </c>
      <c r="D52" s="235" t="s">
        <v>354</v>
      </c>
      <c r="E52" s="235" t="s">
        <v>355</v>
      </c>
      <c r="F52" s="236"/>
      <c r="G52" s="239" t="s">
        <v>37</v>
      </c>
      <c r="H52" s="239" t="s">
        <v>37</v>
      </c>
      <c r="I52" s="239" t="s">
        <v>37</v>
      </c>
      <c r="J52" s="239" t="s">
        <v>37</v>
      </c>
      <c r="K52" s="239" t="s">
        <v>37</v>
      </c>
      <c r="L52" s="239" t="s">
        <v>37</v>
      </c>
      <c r="M52" s="239" t="s">
        <v>37</v>
      </c>
      <c r="N52" s="239" t="s">
        <v>37</v>
      </c>
      <c r="O52" s="239" t="s">
        <v>37</v>
      </c>
      <c r="P52" s="239" t="s">
        <v>37</v>
      </c>
      <c r="Q52" s="239" t="s">
        <v>37</v>
      </c>
      <c r="R52" s="239" t="s">
        <v>37</v>
      </c>
      <c r="S52" s="239" t="s">
        <v>37</v>
      </c>
      <c r="T52" s="239" t="s">
        <v>37</v>
      </c>
      <c r="U52" s="239" t="s">
        <v>37</v>
      </c>
      <c r="V52" s="239" t="s">
        <v>37</v>
      </c>
      <c r="W52" s="239" t="s">
        <v>37</v>
      </c>
      <c r="X52" s="239" t="s">
        <v>37</v>
      </c>
      <c r="Y52" s="239" t="s">
        <v>37</v>
      </c>
      <c r="Z52" s="239" t="s">
        <v>37</v>
      </c>
      <c r="AA52" s="239" t="s">
        <v>37</v>
      </c>
      <c r="AB52" s="239" t="s">
        <v>37</v>
      </c>
      <c r="AC52" s="239" t="s">
        <v>37</v>
      </c>
      <c r="AD52" s="239" t="s">
        <v>37</v>
      </c>
      <c r="AE52" s="239" t="s">
        <v>37</v>
      </c>
      <c r="AF52" s="239" t="s">
        <v>37</v>
      </c>
      <c r="AG52" s="239" t="s">
        <v>37</v>
      </c>
      <c r="AH52" s="239" t="s">
        <v>37</v>
      </c>
      <c r="AI52" s="239" t="s">
        <v>37</v>
      </c>
      <c r="AJ52" s="239" t="s">
        <v>37</v>
      </c>
      <c r="AK52" s="239" t="s">
        <v>37</v>
      </c>
      <c r="AL52" s="239" t="s">
        <v>37</v>
      </c>
      <c r="AM52" s="239" t="s">
        <v>37</v>
      </c>
      <c r="AN52" s="239" t="s">
        <v>37</v>
      </c>
    </row>
    <row r="53" spans="1:40" s="238" customFormat="1" x14ac:dyDescent="0.25">
      <c r="A53" s="203" t="s">
        <v>363</v>
      </c>
      <c r="B53" s="204"/>
      <c r="C53" s="205">
        <v>1</v>
      </c>
      <c r="D53" s="206" t="s">
        <v>364</v>
      </c>
      <c r="E53" s="206" t="s">
        <v>7</v>
      </c>
      <c r="F53" s="206"/>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row>
    <row r="54" spans="1:40" s="238" customFormat="1" x14ac:dyDescent="0.25">
      <c r="A54" s="203" t="s">
        <v>365</v>
      </c>
      <c r="B54" s="204"/>
      <c r="C54" s="205">
        <v>2</v>
      </c>
      <c r="D54" s="209" t="s">
        <v>366</v>
      </c>
      <c r="E54" s="209" t="s">
        <v>367</v>
      </c>
      <c r="F54" s="226" t="s">
        <v>253</v>
      </c>
      <c r="G54" s="227" t="str">
        <f t="shared" ref="G54:AL55" si="1">IF(iOC_Purpose="Benchmark","n/a","nicht enthalten")</f>
        <v>nicht enthalten</v>
      </c>
      <c r="H54" s="227" t="str">
        <f t="shared" si="1"/>
        <v>nicht enthalten</v>
      </c>
      <c r="I54" s="227" t="str">
        <f t="shared" si="1"/>
        <v>nicht enthalten</v>
      </c>
      <c r="J54" s="227" t="str">
        <f t="shared" si="1"/>
        <v>nicht enthalten</v>
      </c>
      <c r="K54" s="227" t="str">
        <f t="shared" si="1"/>
        <v>nicht enthalten</v>
      </c>
      <c r="L54" s="227" t="str">
        <f t="shared" si="1"/>
        <v>nicht enthalten</v>
      </c>
      <c r="M54" s="227" t="str">
        <f t="shared" si="1"/>
        <v>nicht enthalten</v>
      </c>
      <c r="N54" s="227" t="str">
        <f t="shared" si="1"/>
        <v>nicht enthalten</v>
      </c>
      <c r="O54" s="227" t="str">
        <f t="shared" si="1"/>
        <v>nicht enthalten</v>
      </c>
      <c r="P54" s="227" t="str">
        <f t="shared" si="1"/>
        <v>nicht enthalten</v>
      </c>
      <c r="Q54" s="227" t="str">
        <f t="shared" si="1"/>
        <v>nicht enthalten</v>
      </c>
      <c r="R54" s="227" t="str">
        <f t="shared" si="1"/>
        <v>nicht enthalten</v>
      </c>
      <c r="S54" s="227" t="str">
        <f t="shared" si="1"/>
        <v>nicht enthalten</v>
      </c>
      <c r="T54" s="227" t="str">
        <f t="shared" si="1"/>
        <v>nicht enthalten</v>
      </c>
      <c r="U54" s="227" t="str">
        <f t="shared" si="1"/>
        <v>nicht enthalten</v>
      </c>
      <c r="V54" s="227" t="str">
        <f t="shared" si="1"/>
        <v>nicht enthalten</v>
      </c>
      <c r="W54" s="227" t="str">
        <f t="shared" si="1"/>
        <v>nicht enthalten</v>
      </c>
      <c r="X54" s="227" t="str">
        <f t="shared" si="1"/>
        <v>nicht enthalten</v>
      </c>
      <c r="Y54" s="227" t="str">
        <f t="shared" si="1"/>
        <v>nicht enthalten</v>
      </c>
      <c r="Z54" s="227" t="str">
        <f t="shared" si="1"/>
        <v>nicht enthalten</v>
      </c>
      <c r="AA54" s="227" t="str">
        <f t="shared" si="1"/>
        <v>nicht enthalten</v>
      </c>
      <c r="AB54" s="227" t="str">
        <f t="shared" si="1"/>
        <v>nicht enthalten</v>
      </c>
      <c r="AC54" s="227" t="str">
        <f t="shared" si="1"/>
        <v>nicht enthalten</v>
      </c>
      <c r="AD54" s="227" t="str">
        <f t="shared" si="1"/>
        <v>nicht enthalten</v>
      </c>
      <c r="AE54" s="227" t="str">
        <f t="shared" si="1"/>
        <v>nicht enthalten</v>
      </c>
      <c r="AF54" s="227" t="str">
        <f t="shared" si="1"/>
        <v>nicht enthalten</v>
      </c>
      <c r="AG54" s="227" t="str">
        <f t="shared" si="1"/>
        <v>nicht enthalten</v>
      </c>
      <c r="AH54" s="227" t="str">
        <f t="shared" si="1"/>
        <v>nicht enthalten</v>
      </c>
      <c r="AI54" s="227" t="str">
        <f t="shared" si="1"/>
        <v>nicht enthalten</v>
      </c>
      <c r="AJ54" s="227" t="str">
        <f t="shared" si="1"/>
        <v>nicht enthalten</v>
      </c>
      <c r="AK54" s="227" t="str">
        <f t="shared" si="1"/>
        <v>nicht enthalten</v>
      </c>
      <c r="AL54" s="227" t="str">
        <f t="shared" si="1"/>
        <v>nicht enthalten</v>
      </c>
      <c r="AM54" s="227" t="str">
        <f t="shared" ref="AL54:AN55" si="2">IF(iOC_Purpose="Benchmark","n/a","nicht enthalten")</f>
        <v>nicht enthalten</v>
      </c>
      <c r="AN54" s="227" t="str">
        <f t="shared" si="2"/>
        <v>nicht enthalten</v>
      </c>
    </row>
    <row r="55" spans="1:40" s="238" customFormat="1" x14ac:dyDescent="0.25">
      <c r="A55" s="203" t="s">
        <v>368</v>
      </c>
      <c r="B55" s="204"/>
      <c r="C55" s="205">
        <v>2</v>
      </c>
      <c r="D55" s="209" t="s">
        <v>369</v>
      </c>
      <c r="E55" s="209" t="s">
        <v>370</v>
      </c>
      <c r="F55" s="226" t="s">
        <v>253</v>
      </c>
      <c r="G55" s="227" t="str">
        <f t="shared" si="1"/>
        <v>nicht enthalten</v>
      </c>
      <c r="H55" s="227" t="str">
        <f t="shared" si="1"/>
        <v>nicht enthalten</v>
      </c>
      <c r="I55" s="227" t="str">
        <f t="shared" si="1"/>
        <v>nicht enthalten</v>
      </c>
      <c r="J55" s="227" t="str">
        <f t="shared" si="1"/>
        <v>nicht enthalten</v>
      </c>
      <c r="K55" s="227" t="str">
        <f t="shared" si="1"/>
        <v>nicht enthalten</v>
      </c>
      <c r="L55" s="227" t="str">
        <f t="shared" si="1"/>
        <v>nicht enthalten</v>
      </c>
      <c r="M55" s="227" t="str">
        <f t="shared" si="1"/>
        <v>nicht enthalten</v>
      </c>
      <c r="N55" s="227" t="str">
        <f t="shared" si="1"/>
        <v>nicht enthalten</v>
      </c>
      <c r="O55" s="227" t="str">
        <f t="shared" si="1"/>
        <v>nicht enthalten</v>
      </c>
      <c r="P55" s="227" t="str">
        <f t="shared" si="1"/>
        <v>nicht enthalten</v>
      </c>
      <c r="Q55" s="227" t="str">
        <f t="shared" si="1"/>
        <v>nicht enthalten</v>
      </c>
      <c r="R55" s="227" t="str">
        <f t="shared" si="1"/>
        <v>nicht enthalten</v>
      </c>
      <c r="S55" s="227" t="str">
        <f t="shared" si="1"/>
        <v>nicht enthalten</v>
      </c>
      <c r="T55" s="227" t="str">
        <f t="shared" si="1"/>
        <v>nicht enthalten</v>
      </c>
      <c r="U55" s="227" t="str">
        <f t="shared" si="1"/>
        <v>nicht enthalten</v>
      </c>
      <c r="V55" s="227" t="str">
        <f t="shared" si="1"/>
        <v>nicht enthalten</v>
      </c>
      <c r="W55" s="227" t="str">
        <f t="shared" si="1"/>
        <v>nicht enthalten</v>
      </c>
      <c r="X55" s="227" t="str">
        <f t="shared" si="1"/>
        <v>nicht enthalten</v>
      </c>
      <c r="Y55" s="227" t="str">
        <f t="shared" si="1"/>
        <v>nicht enthalten</v>
      </c>
      <c r="Z55" s="227" t="str">
        <f t="shared" si="1"/>
        <v>nicht enthalten</v>
      </c>
      <c r="AA55" s="227" t="str">
        <f t="shared" si="1"/>
        <v>nicht enthalten</v>
      </c>
      <c r="AB55" s="227" t="str">
        <f t="shared" si="1"/>
        <v>nicht enthalten</v>
      </c>
      <c r="AC55" s="227" t="str">
        <f t="shared" si="1"/>
        <v>nicht enthalten</v>
      </c>
      <c r="AD55" s="227" t="str">
        <f t="shared" si="1"/>
        <v>nicht enthalten</v>
      </c>
      <c r="AE55" s="227" t="str">
        <f t="shared" si="1"/>
        <v>nicht enthalten</v>
      </c>
      <c r="AF55" s="227" t="str">
        <f t="shared" si="1"/>
        <v>nicht enthalten</v>
      </c>
      <c r="AG55" s="227" t="str">
        <f t="shared" si="1"/>
        <v>nicht enthalten</v>
      </c>
      <c r="AH55" s="227" t="str">
        <f t="shared" si="1"/>
        <v>nicht enthalten</v>
      </c>
      <c r="AI55" s="227" t="str">
        <f t="shared" si="1"/>
        <v>nicht enthalten</v>
      </c>
      <c r="AJ55" s="227" t="str">
        <f t="shared" si="1"/>
        <v>nicht enthalten</v>
      </c>
      <c r="AK55" s="227" t="str">
        <f t="shared" si="1"/>
        <v>nicht enthalten</v>
      </c>
      <c r="AL55" s="227" t="str">
        <f t="shared" si="2"/>
        <v>nicht enthalten</v>
      </c>
      <c r="AM55" s="227" t="str">
        <f t="shared" si="2"/>
        <v>nicht enthalten</v>
      </c>
      <c r="AN55" s="227" t="str">
        <f t="shared" si="2"/>
        <v>nicht enthalten</v>
      </c>
    </row>
    <row r="56" spans="1:40" s="238" customFormat="1" x14ac:dyDescent="0.25">
      <c r="A56" s="203" t="s">
        <v>371</v>
      </c>
      <c r="B56" s="204"/>
      <c r="C56" s="205">
        <v>2</v>
      </c>
      <c r="D56" s="209" t="s">
        <v>372</v>
      </c>
      <c r="E56" s="209" t="s">
        <v>372</v>
      </c>
      <c r="F56" s="209"/>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row>
    <row r="57" spans="1:40" s="238" customFormat="1" x14ac:dyDescent="0.25">
      <c r="A57" s="203" t="s">
        <v>373</v>
      </c>
      <c r="B57" s="204"/>
      <c r="C57" s="205">
        <v>3</v>
      </c>
      <c r="D57" s="212" t="s">
        <v>374</v>
      </c>
      <c r="E57" s="212" t="s">
        <v>375</v>
      </c>
      <c r="F57" s="229"/>
      <c r="G57" s="214" t="str">
        <f t="shared" ref="G57:AN57" si="3">IF(iOC_Purpose="Benchmark","n/a","")</f>
        <v/>
      </c>
      <c r="H57" s="214" t="str">
        <f t="shared" si="3"/>
        <v/>
      </c>
      <c r="I57" s="214" t="str">
        <f t="shared" si="3"/>
        <v/>
      </c>
      <c r="J57" s="214" t="str">
        <f t="shared" si="3"/>
        <v/>
      </c>
      <c r="K57" s="214" t="str">
        <f t="shared" si="3"/>
        <v/>
      </c>
      <c r="L57" s="214" t="str">
        <f t="shared" si="3"/>
        <v/>
      </c>
      <c r="M57" s="214" t="str">
        <f t="shared" si="3"/>
        <v/>
      </c>
      <c r="N57" s="214" t="str">
        <f t="shared" si="3"/>
        <v/>
      </c>
      <c r="O57" s="214" t="str">
        <f t="shared" si="3"/>
        <v/>
      </c>
      <c r="P57" s="214" t="str">
        <f t="shared" si="3"/>
        <v/>
      </c>
      <c r="Q57" s="214" t="str">
        <f t="shared" si="3"/>
        <v/>
      </c>
      <c r="R57" s="214" t="str">
        <f t="shared" si="3"/>
        <v/>
      </c>
      <c r="S57" s="214" t="str">
        <f t="shared" si="3"/>
        <v/>
      </c>
      <c r="T57" s="214" t="str">
        <f t="shared" si="3"/>
        <v/>
      </c>
      <c r="U57" s="214" t="str">
        <f t="shared" si="3"/>
        <v/>
      </c>
      <c r="V57" s="214" t="str">
        <f t="shared" si="3"/>
        <v/>
      </c>
      <c r="W57" s="214" t="str">
        <f t="shared" si="3"/>
        <v/>
      </c>
      <c r="X57" s="214" t="str">
        <f t="shared" si="3"/>
        <v/>
      </c>
      <c r="Y57" s="214" t="str">
        <f t="shared" si="3"/>
        <v/>
      </c>
      <c r="Z57" s="214" t="str">
        <f t="shared" si="3"/>
        <v/>
      </c>
      <c r="AA57" s="214" t="str">
        <f t="shared" si="3"/>
        <v/>
      </c>
      <c r="AB57" s="214" t="str">
        <f t="shared" si="3"/>
        <v/>
      </c>
      <c r="AC57" s="214" t="str">
        <f t="shared" si="3"/>
        <v/>
      </c>
      <c r="AD57" s="214" t="str">
        <f t="shared" si="3"/>
        <v/>
      </c>
      <c r="AE57" s="214" t="str">
        <f t="shared" si="3"/>
        <v/>
      </c>
      <c r="AF57" s="214" t="str">
        <f t="shared" si="3"/>
        <v/>
      </c>
      <c r="AG57" s="214" t="str">
        <f t="shared" si="3"/>
        <v/>
      </c>
      <c r="AH57" s="214" t="str">
        <f t="shared" si="3"/>
        <v/>
      </c>
      <c r="AI57" s="214" t="str">
        <f t="shared" si="3"/>
        <v/>
      </c>
      <c r="AJ57" s="214" t="str">
        <f t="shared" si="3"/>
        <v/>
      </c>
      <c r="AK57" s="214" t="str">
        <f t="shared" si="3"/>
        <v/>
      </c>
      <c r="AL57" s="214" t="str">
        <f t="shared" si="3"/>
        <v/>
      </c>
      <c r="AM57" s="214" t="str">
        <f t="shared" si="3"/>
        <v/>
      </c>
      <c r="AN57" s="214" t="str">
        <f t="shared" si="3"/>
        <v/>
      </c>
    </row>
    <row r="58" spans="1:40" s="238" customFormat="1" x14ac:dyDescent="0.25">
      <c r="A58" s="203" t="s">
        <v>376</v>
      </c>
      <c r="B58" s="204"/>
      <c r="C58" s="205">
        <v>4</v>
      </c>
      <c r="D58" s="235" t="s">
        <v>377</v>
      </c>
      <c r="E58" s="235" t="s">
        <v>378</v>
      </c>
      <c r="F58" s="236" t="s">
        <v>253</v>
      </c>
      <c r="G58" s="239" t="str">
        <f t="shared" ref="G58:AN58" si="4">IF(iOC_Purpose="Benchmark","n/a","enthalten")</f>
        <v>enthalten</v>
      </c>
      <c r="H58" s="239" t="str">
        <f t="shared" si="4"/>
        <v>enthalten</v>
      </c>
      <c r="I58" s="239" t="str">
        <f t="shared" si="4"/>
        <v>enthalten</v>
      </c>
      <c r="J58" s="239" t="str">
        <f t="shared" si="4"/>
        <v>enthalten</v>
      </c>
      <c r="K58" s="239" t="str">
        <f t="shared" si="4"/>
        <v>enthalten</v>
      </c>
      <c r="L58" s="239" t="str">
        <f t="shared" si="4"/>
        <v>enthalten</v>
      </c>
      <c r="M58" s="239" t="str">
        <f t="shared" si="4"/>
        <v>enthalten</v>
      </c>
      <c r="N58" s="239" t="str">
        <f t="shared" si="4"/>
        <v>enthalten</v>
      </c>
      <c r="O58" s="239" t="str">
        <f t="shared" si="4"/>
        <v>enthalten</v>
      </c>
      <c r="P58" s="239" t="str">
        <f t="shared" si="4"/>
        <v>enthalten</v>
      </c>
      <c r="Q58" s="239" t="str">
        <f t="shared" si="4"/>
        <v>enthalten</v>
      </c>
      <c r="R58" s="239" t="str">
        <f t="shared" si="4"/>
        <v>enthalten</v>
      </c>
      <c r="S58" s="239" t="str">
        <f t="shared" si="4"/>
        <v>enthalten</v>
      </c>
      <c r="T58" s="239" t="str">
        <f t="shared" si="4"/>
        <v>enthalten</v>
      </c>
      <c r="U58" s="239" t="str">
        <f t="shared" si="4"/>
        <v>enthalten</v>
      </c>
      <c r="V58" s="239" t="str">
        <f t="shared" si="4"/>
        <v>enthalten</v>
      </c>
      <c r="W58" s="239" t="str">
        <f t="shared" si="4"/>
        <v>enthalten</v>
      </c>
      <c r="X58" s="239" t="str">
        <f t="shared" si="4"/>
        <v>enthalten</v>
      </c>
      <c r="Y58" s="239" t="str">
        <f t="shared" si="4"/>
        <v>enthalten</v>
      </c>
      <c r="Z58" s="239" t="str">
        <f t="shared" si="4"/>
        <v>enthalten</v>
      </c>
      <c r="AA58" s="239" t="str">
        <f t="shared" si="4"/>
        <v>enthalten</v>
      </c>
      <c r="AB58" s="239" t="str">
        <f t="shared" si="4"/>
        <v>enthalten</v>
      </c>
      <c r="AC58" s="239" t="str">
        <f t="shared" si="4"/>
        <v>enthalten</v>
      </c>
      <c r="AD58" s="239" t="str">
        <f t="shared" si="4"/>
        <v>enthalten</v>
      </c>
      <c r="AE58" s="239" t="str">
        <f t="shared" si="4"/>
        <v>enthalten</v>
      </c>
      <c r="AF58" s="239" t="str">
        <f t="shared" si="4"/>
        <v>enthalten</v>
      </c>
      <c r="AG58" s="239" t="str">
        <f t="shared" si="4"/>
        <v>enthalten</v>
      </c>
      <c r="AH58" s="239" t="str">
        <f t="shared" si="4"/>
        <v>enthalten</v>
      </c>
      <c r="AI58" s="239" t="str">
        <f t="shared" si="4"/>
        <v>enthalten</v>
      </c>
      <c r="AJ58" s="239" t="str">
        <f t="shared" si="4"/>
        <v>enthalten</v>
      </c>
      <c r="AK58" s="239" t="str">
        <f t="shared" si="4"/>
        <v>enthalten</v>
      </c>
      <c r="AL58" s="239" t="str">
        <f t="shared" si="4"/>
        <v>enthalten</v>
      </c>
      <c r="AM58" s="239" t="str">
        <f t="shared" si="4"/>
        <v>enthalten</v>
      </c>
      <c r="AN58" s="239" t="str">
        <f t="shared" si="4"/>
        <v>enthalten</v>
      </c>
    </row>
    <row r="59" spans="1:40" s="208" customFormat="1" x14ac:dyDescent="0.25">
      <c r="A59" s="203" t="s">
        <v>379</v>
      </c>
      <c r="B59" s="204"/>
      <c r="C59" s="205">
        <v>2</v>
      </c>
      <c r="D59" s="209" t="s">
        <v>380</v>
      </c>
      <c r="E59" s="209" t="s">
        <v>381</v>
      </c>
      <c r="F59" s="209"/>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row>
    <row r="60" spans="1:40" s="208" customFormat="1" x14ac:dyDescent="0.25">
      <c r="A60" s="203" t="s">
        <v>382</v>
      </c>
      <c r="B60" s="204"/>
      <c r="C60" s="205">
        <v>3</v>
      </c>
      <c r="D60" s="212" t="s">
        <v>383</v>
      </c>
      <c r="E60" s="212" t="s">
        <v>384</v>
      </c>
      <c r="F60" s="229"/>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row>
    <row r="61" spans="1:40" s="208" customFormat="1" x14ac:dyDescent="0.25">
      <c r="A61" s="203" t="s">
        <v>385</v>
      </c>
      <c r="B61" s="204"/>
      <c r="C61" s="205">
        <v>4</v>
      </c>
      <c r="D61" s="230" t="s">
        <v>386</v>
      </c>
      <c r="E61" s="230" t="s">
        <v>387</v>
      </c>
      <c r="F61" s="231"/>
      <c r="G61" s="232" t="s">
        <v>39</v>
      </c>
      <c r="H61" s="232" t="s">
        <v>39</v>
      </c>
      <c r="I61" s="232" t="s">
        <v>39</v>
      </c>
      <c r="J61" s="232" t="s">
        <v>39</v>
      </c>
      <c r="K61" s="232" t="s">
        <v>39</v>
      </c>
      <c r="L61" s="232" t="s">
        <v>39</v>
      </c>
      <c r="M61" s="232" t="s">
        <v>39</v>
      </c>
      <c r="N61" s="232" t="s">
        <v>39</v>
      </c>
      <c r="O61" s="232" t="s">
        <v>39</v>
      </c>
      <c r="P61" s="232" t="s">
        <v>39</v>
      </c>
      <c r="Q61" s="232" t="s">
        <v>39</v>
      </c>
      <c r="R61" s="232" t="s">
        <v>39</v>
      </c>
      <c r="S61" s="232" t="s">
        <v>39</v>
      </c>
      <c r="T61" s="232" t="s">
        <v>39</v>
      </c>
      <c r="U61" s="232" t="s">
        <v>39</v>
      </c>
      <c r="V61" s="232" t="s">
        <v>39</v>
      </c>
      <c r="W61" s="232" t="s">
        <v>39</v>
      </c>
      <c r="X61" s="232" t="s">
        <v>39</v>
      </c>
      <c r="Y61" s="232" t="s">
        <v>39</v>
      </c>
      <c r="Z61" s="232" t="s">
        <v>39</v>
      </c>
      <c r="AA61" s="232" t="s">
        <v>39</v>
      </c>
      <c r="AB61" s="232" t="s">
        <v>39</v>
      </c>
      <c r="AC61" s="232" t="s">
        <v>39</v>
      </c>
      <c r="AD61" s="232" t="s">
        <v>39</v>
      </c>
      <c r="AE61" s="232" t="s">
        <v>39</v>
      </c>
      <c r="AF61" s="232" t="s">
        <v>39</v>
      </c>
      <c r="AG61" s="232" t="s">
        <v>39</v>
      </c>
      <c r="AH61" s="232" t="s">
        <v>39</v>
      </c>
      <c r="AI61" s="232" t="s">
        <v>39</v>
      </c>
      <c r="AJ61" s="232" t="s">
        <v>39</v>
      </c>
      <c r="AK61" s="232" t="s">
        <v>39</v>
      </c>
      <c r="AL61" s="232" t="s">
        <v>39</v>
      </c>
      <c r="AM61" s="232" t="s">
        <v>39</v>
      </c>
      <c r="AN61" s="232" t="s">
        <v>39</v>
      </c>
    </row>
    <row r="62" spans="1:40" s="208" customFormat="1" x14ac:dyDescent="0.25">
      <c r="A62" s="203" t="s">
        <v>388</v>
      </c>
      <c r="B62" s="204"/>
      <c r="C62" s="205">
        <v>4</v>
      </c>
      <c r="D62" s="230" t="s">
        <v>389</v>
      </c>
      <c r="E62" s="230" t="s">
        <v>390</v>
      </c>
      <c r="F62" s="231"/>
      <c r="G62" s="232" t="s">
        <v>39</v>
      </c>
      <c r="H62" s="232" t="s">
        <v>39</v>
      </c>
      <c r="I62" s="232" t="s">
        <v>39</v>
      </c>
      <c r="J62" s="232" t="s">
        <v>39</v>
      </c>
      <c r="K62" s="232" t="s">
        <v>39</v>
      </c>
      <c r="L62" s="232" t="s">
        <v>39</v>
      </c>
      <c r="M62" s="232" t="s">
        <v>39</v>
      </c>
      <c r="N62" s="232" t="s">
        <v>39</v>
      </c>
      <c r="O62" s="232" t="s">
        <v>39</v>
      </c>
      <c r="P62" s="232" t="s">
        <v>39</v>
      </c>
      <c r="Q62" s="232" t="s">
        <v>39</v>
      </c>
      <c r="R62" s="232" t="s">
        <v>39</v>
      </c>
      <c r="S62" s="232" t="s">
        <v>39</v>
      </c>
      <c r="T62" s="232" t="s">
        <v>39</v>
      </c>
      <c r="U62" s="232" t="s">
        <v>39</v>
      </c>
      <c r="V62" s="232" t="s">
        <v>39</v>
      </c>
      <c r="W62" s="232" t="s">
        <v>39</v>
      </c>
      <c r="X62" s="232" t="s">
        <v>39</v>
      </c>
      <c r="Y62" s="232" t="s">
        <v>39</v>
      </c>
      <c r="Z62" s="232" t="s">
        <v>39</v>
      </c>
      <c r="AA62" s="232" t="s">
        <v>39</v>
      </c>
      <c r="AB62" s="232" t="s">
        <v>39</v>
      </c>
      <c r="AC62" s="232" t="s">
        <v>39</v>
      </c>
      <c r="AD62" s="232" t="s">
        <v>39</v>
      </c>
      <c r="AE62" s="232" t="s">
        <v>39</v>
      </c>
      <c r="AF62" s="232" t="s">
        <v>39</v>
      </c>
      <c r="AG62" s="232" t="s">
        <v>39</v>
      </c>
      <c r="AH62" s="232" t="s">
        <v>39</v>
      </c>
      <c r="AI62" s="232" t="s">
        <v>39</v>
      </c>
      <c r="AJ62" s="232" t="s">
        <v>39</v>
      </c>
      <c r="AK62" s="232" t="s">
        <v>39</v>
      </c>
      <c r="AL62" s="232" t="s">
        <v>39</v>
      </c>
      <c r="AM62" s="232" t="s">
        <v>39</v>
      </c>
      <c r="AN62" s="232" t="s">
        <v>39</v>
      </c>
    </row>
    <row r="63" spans="1:40" s="208" customFormat="1" ht="26.4" x14ac:dyDescent="0.25">
      <c r="A63" s="203" t="s">
        <v>391</v>
      </c>
      <c r="B63" s="204"/>
      <c r="C63" s="205">
        <v>4</v>
      </c>
      <c r="D63" s="230" t="s">
        <v>392</v>
      </c>
      <c r="E63" s="230" t="s">
        <v>393</v>
      </c>
      <c r="F63" s="240" t="s">
        <v>1539</v>
      </c>
      <c r="G63" s="232" t="s">
        <v>37</v>
      </c>
      <c r="H63" s="232" t="s">
        <v>37</v>
      </c>
      <c r="I63" s="232" t="s">
        <v>37</v>
      </c>
      <c r="J63" s="232" t="s">
        <v>37</v>
      </c>
      <c r="K63" s="232" t="s">
        <v>37</v>
      </c>
      <c r="L63" s="232" t="s">
        <v>37</v>
      </c>
      <c r="M63" s="232" t="s">
        <v>37</v>
      </c>
      <c r="N63" s="232" t="s">
        <v>37</v>
      </c>
      <c r="O63" s="232" t="s">
        <v>37</v>
      </c>
      <c r="P63" s="232" t="s">
        <v>37</v>
      </c>
      <c r="Q63" s="232" t="s">
        <v>37</v>
      </c>
      <c r="R63" s="232" t="s">
        <v>37</v>
      </c>
      <c r="S63" s="232" t="s">
        <v>37</v>
      </c>
      <c r="T63" s="232" t="s">
        <v>37</v>
      </c>
      <c r="U63" s="232" t="s">
        <v>37</v>
      </c>
      <c r="V63" s="232" t="s">
        <v>37</v>
      </c>
      <c r="W63" s="232" t="s">
        <v>37</v>
      </c>
      <c r="X63" s="232" t="s">
        <v>37</v>
      </c>
      <c r="Y63" s="232" t="s">
        <v>37</v>
      </c>
      <c r="Z63" s="232" t="s">
        <v>37</v>
      </c>
      <c r="AA63" s="232" t="s">
        <v>37</v>
      </c>
      <c r="AB63" s="232" t="s">
        <v>37</v>
      </c>
      <c r="AC63" s="232" t="s">
        <v>37</v>
      </c>
      <c r="AD63" s="232" t="s">
        <v>37</v>
      </c>
      <c r="AE63" s="232" t="s">
        <v>37</v>
      </c>
      <c r="AF63" s="232" t="s">
        <v>37</v>
      </c>
      <c r="AG63" s="232" t="s">
        <v>37</v>
      </c>
      <c r="AH63" s="232" t="s">
        <v>37</v>
      </c>
      <c r="AI63" s="232" t="s">
        <v>37</v>
      </c>
      <c r="AJ63" s="232" t="s">
        <v>37</v>
      </c>
      <c r="AK63" s="232" t="s">
        <v>37</v>
      </c>
      <c r="AL63" s="232" t="s">
        <v>37</v>
      </c>
      <c r="AM63" s="232" t="s">
        <v>37</v>
      </c>
      <c r="AN63" s="232" t="s">
        <v>37</v>
      </c>
    </row>
    <row r="64" spans="1:40" s="208" customFormat="1" ht="34.799999999999997" customHeight="1" x14ac:dyDescent="0.25">
      <c r="A64" s="203" t="s">
        <v>394</v>
      </c>
      <c r="B64" s="204"/>
      <c r="C64" s="205">
        <v>4</v>
      </c>
      <c r="D64" s="230" t="s">
        <v>395</v>
      </c>
      <c r="E64" s="230" t="s">
        <v>396</v>
      </c>
      <c r="F64" s="240" t="s">
        <v>1540</v>
      </c>
      <c r="G64" s="232" t="s">
        <v>37</v>
      </c>
      <c r="H64" s="232" t="s">
        <v>37</v>
      </c>
      <c r="I64" s="232" t="s">
        <v>37</v>
      </c>
      <c r="J64" s="232" t="s">
        <v>37</v>
      </c>
      <c r="K64" s="232" t="s">
        <v>37</v>
      </c>
      <c r="L64" s="232" t="s">
        <v>37</v>
      </c>
      <c r="M64" s="232" t="s">
        <v>37</v>
      </c>
      <c r="N64" s="232" t="s">
        <v>37</v>
      </c>
      <c r="O64" s="232" t="s">
        <v>37</v>
      </c>
      <c r="P64" s="232" t="s">
        <v>37</v>
      </c>
      <c r="Q64" s="232" t="s">
        <v>37</v>
      </c>
      <c r="R64" s="232" t="s">
        <v>37</v>
      </c>
      <c r="S64" s="232" t="s">
        <v>37</v>
      </c>
      <c r="T64" s="232" t="s">
        <v>37</v>
      </c>
      <c r="U64" s="232" t="s">
        <v>37</v>
      </c>
      <c r="V64" s="232" t="s">
        <v>37</v>
      </c>
      <c r="W64" s="232" t="s">
        <v>37</v>
      </c>
      <c r="X64" s="232" t="s">
        <v>37</v>
      </c>
      <c r="Y64" s="232" t="s">
        <v>37</v>
      </c>
      <c r="Z64" s="232" t="s">
        <v>37</v>
      </c>
      <c r="AA64" s="232" t="s">
        <v>37</v>
      </c>
      <c r="AB64" s="232" t="s">
        <v>37</v>
      </c>
      <c r="AC64" s="232" t="s">
        <v>37</v>
      </c>
      <c r="AD64" s="232" t="s">
        <v>37</v>
      </c>
      <c r="AE64" s="232" t="s">
        <v>37</v>
      </c>
      <c r="AF64" s="232" t="s">
        <v>37</v>
      </c>
      <c r="AG64" s="232" t="s">
        <v>37</v>
      </c>
      <c r="AH64" s="232" t="s">
        <v>37</v>
      </c>
      <c r="AI64" s="232" t="s">
        <v>37</v>
      </c>
      <c r="AJ64" s="232" t="s">
        <v>37</v>
      </c>
      <c r="AK64" s="232" t="s">
        <v>37</v>
      </c>
      <c r="AL64" s="232" t="s">
        <v>37</v>
      </c>
      <c r="AM64" s="232" t="s">
        <v>37</v>
      </c>
      <c r="AN64" s="232" t="s">
        <v>37</v>
      </c>
    </row>
    <row r="65" spans="1:40" s="238" customFormat="1" x14ac:dyDescent="0.25">
      <c r="A65" s="203" t="s">
        <v>350</v>
      </c>
      <c r="B65" s="204"/>
      <c r="C65" s="205">
        <v>3</v>
      </c>
      <c r="D65" s="212" t="s">
        <v>351</v>
      </c>
      <c r="E65" s="212" t="s">
        <v>356</v>
      </c>
      <c r="F65" s="229"/>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row>
    <row r="66" spans="1:40" s="234" customFormat="1" ht="26.4" x14ac:dyDescent="0.25">
      <c r="A66" s="203" t="s">
        <v>340</v>
      </c>
      <c r="B66" s="204"/>
      <c r="C66" s="205">
        <v>3</v>
      </c>
      <c r="D66" s="212" t="s">
        <v>341</v>
      </c>
      <c r="E66" s="216" t="s">
        <v>357</v>
      </c>
      <c r="F66" s="217"/>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row>
    <row r="67" spans="1:40" s="219" customFormat="1" x14ac:dyDescent="0.25">
      <c r="A67" s="203"/>
      <c r="B67" s="204"/>
      <c r="C67" s="205">
        <v>5</v>
      </c>
      <c r="D67" s="211" t="s">
        <v>265</v>
      </c>
      <c r="E67" s="241" t="s">
        <v>358</v>
      </c>
      <c r="F67" s="242"/>
      <c r="G67" s="243" t="s">
        <v>49</v>
      </c>
      <c r="H67" s="243" t="s">
        <v>49</v>
      </c>
      <c r="I67" s="243" t="s">
        <v>49</v>
      </c>
      <c r="J67" s="243" t="s">
        <v>49</v>
      </c>
      <c r="K67" s="243" t="s">
        <v>49</v>
      </c>
      <c r="L67" s="243" t="s">
        <v>49</v>
      </c>
      <c r="M67" s="243" t="s">
        <v>49</v>
      </c>
      <c r="N67" s="243" t="s">
        <v>49</v>
      </c>
      <c r="O67" s="243" t="s">
        <v>49</v>
      </c>
      <c r="P67" s="243" t="s">
        <v>49</v>
      </c>
      <c r="Q67" s="243" t="s">
        <v>49</v>
      </c>
      <c r="R67" s="243" t="s">
        <v>49</v>
      </c>
      <c r="S67" s="243" t="s">
        <v>49</v>
      </c>
      <c r="T67" s="243" t="s">
        <v>49</v>
      </c>
      <c r="U67" s="243" t="s">
        <v>49</v>
      </c>
      <c r="V67" s="243" t="s">
        <v>49</v>
      </c>
      <c r="W67" s="243" t="s">
        <v>49</v>
      </c>
      <c r="X67" s="243" t="s">
        <v>49</v>
      </c>
      <c r="Y67" s="243" t="s">
        <v>49</v>
      </c>
      <c r="Z67" s="243" t="s">
        <v>49</v>
      </c>
      <c r="AA67" s="243" t="s">
        <v>49</v>
      </c>
      <c r="AB67" s="243" t="s">
        <v>49</v>
      </c>
      <c r="AC67" s="243" t="s">
        <v>49</v>
      </c>
      <c r="AD67" s="243" t="s">
        <v>49</v>
      </c>
      <c r="AE67" s="243" t="s">
        <v>49</v>
      </c>
      <c r="AF67" s="243" t="s">
        <v>49</v>
      </c>
      <c r="AG67" s="243" t="s">
        <v>49</v>
      </c>
      <c r="AH67" s="243" t="s">
        <v>49</v>
      </c>
      <c r="AI67" s="243" t="s">
        <v>49</v>
      </c>
      <c r="AJ67" s="243" t="s">
        <v>49</v>
      </c>
      <c r="AK67" s="243" t="s">
        <v>49</v>
      </c>
      <c r="AL67" s="243" t="s">
        <v>49</v>
      </c>
      <c r="AM67" s="243" t="s">
        <v>49</v>
      </c>
      <c r="AN67" s="243" t="s">
        <v>49</v>
      </c>
    </row>
    <row r="68" spans="1:40" s="234" customFormat="1" x14ac:dyDescent="0.25">
      <c r="A68" s="203" t="s">
        <v>340</v>
      </c>
      <c r="B68" s="204"/>
      <c r="C68" s="205">
        <v>3</v>
      </c>
      <c r="D68" s="212" t="s">
        <v>341</v>
      </c>
      <c r="E68" s="216" t="s">
        <v>359</v>
      </c>
      <c r="F68" s="217"/>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row>
    <row r="69" spans="1:40" s="219" customFormat="1" x14ac:dyDescent="0.25">
      <c r="A69" s="203"/>
      <c r="B69" s="204"/>
      <c r="C69" s="205">
        <v>5</v>
      </c>
      <c r="D69" s="211" t="s">
        <v>265</v>
      </c>
      <c r="E69" s="241" t="s">
        <v>360</v>
      </c>
      <c r="F69" s="242"/>
      <c r="G69" s="244" t="s">
        <v>48</v>
      </c>
      <c r="H69" s="244" t="s">
        <v>48</v>
      </c>
      <c r="I69" s="244" t="s">
        <v>48</v>
      </c>
      <c r="J69" s="244" t="s">
        <v>48</v>
      </c>
      <c r="K69" s="244" t="s">
        <v>48</v>
      </c>
      <c r="L69" s="244" t="s">
        <v>48</v>
      </c>
      <c r="M69" s="244" t="s">
        <v>48</v>
      </c>
      <c r="N69" s="244" t="s">
        <v>48</v>
      </c>
      <c r="O69" s="244" t="s">
        <v>48</v>
      </c>
      <c r="P69" s="244" t="s">
        <v>48</v>
      </c>
      <c r="Q69" s="244" t="s">
        <v>48</v>
      </c>
      <c r="R69" s="244" t="s">
        <v>48</v>
      </c>
      <c r="S69" s="244" t="s">
        <v>48</v>
      </c>
      <c r="T69" s="244" t="s">
        <v>48</v>
      </c>
      <c r="U69" s="244" t="s">
        <v>48</v>
      </c>
      <c r="V69" s="244" t="s">
        <v>48</v>
      </c>
      <c r="W69" s="244" t="s">
        <v>48</v>
      </c>
      <c r="X69" s="244" t="s">
        <v>48</v>
      </c>
      <c r="Y69" s="244" t="s">
        <v>48</v>
      </c>
      <c r="Z69" s="244" t="s">
        <v>48</v>
      </c>
      <c r="AA69" s="244" t="s">
        <v>48</v>
      </c>
      <c r="AB69" s="244" t="s">
        <v>48</v>
      </c>
      <c r="AC69" s="244" t="s">
        <v>48</v>
      </c>
      <c r="AD69" s="244" t="s">
        <v>48</v>
      </c>
      <c r="AE69" s="244" t="s">
        <v>48</v>
      </c>
      <c r="AF69" s="244" t="s">
        <v>48</v>
      </c>
      <c r="AG69" s="244" t="s">
        <v>48</v>
      </c>
      <c r="AH69" s="244" t="s">
        <v>48</v>
      </c>
      <c r="AI69" s="244" t="s">
        <v>48</v>
      </c>
      <c r="AJ69" s="244" t="s">
        <v>48</v>
      </c>
      <c r="AK69" s="244" t="s">
        <v>48</v>
      </c>
      <c r="AL69" s="244" t="s">
        <v>48</v>
      </c>
      <c r="AM69" s="244" t="s">
        <v>48</v>
      </c>
      <c r="AN69" s="244" t="s">
        <v>48</v>
      </c>
    </row>
    <row r="70" spans="1:40" s="219" customFormat="1" x14ac:dyDescent="0.25">
      <c r="A70" s="203"/>
      <c r="B70" s="204"/>
      <c r="C70" s="205">
        <v>5</v>
      </c>
      <c r="D70" s="211" t="s">
        <v>265</v>
      </c>
      <c r="E70" s="241" t="s">
        <v>361</v>
      </c>
      <c r="F70" s="242"/>
      <c r="G70" s="244" t="s">
        <v>46</v>
      </c>
      <c r="H70" s="244" t="s">
        <v>46</v>
      </c>
      <c r="I70" s="244" t="s">
        <v>46</v>
      </c>
      <c r="J70" s="244" t="s">
        <v>46</v>
      </c>
      <c r="K70" s="244" t="s">
        <v>46</v>
      </c>
      <c r="L70" s="244" t="s">
        <v>46</v>
      </c>
      <c r="M70" s="244" t="s">
        <v>46</v>
      </c>
      <c r="N70" s="244" t="s">
        <v>46</v>
      </c>
      <c r="O70" s="244" t="s">
        <v>46</v>
      </c>
      <c r="P70" s="244" t="s">
        <v>46</v>
      </c>
      <c r="Q70" s="244" t="s">
        <v>46</v>
      </c>
      <c r="R70" s="244" t="s">
        <v>46</v>
      </c>
      <c r="S70" s="244" t="s">
        <v>46</v>
      </c>
      <c r="T70" s="244" t="s">
        <v>46</v>
      </c>
      <c r="U70" s="244" t="s">
        <v>46</v>
      </c>
      <c r="V70" s="244" t="s">
        <v>46</v>
      </c>
      <c r="W70" s="244" t="s">
        <v>46</v>
      </c>
      <c r="X70" s="244" t="s">
        <v>46</v>
      </c>
      <c r="Y70" s="244" t="s">
        <v>46</v>
      </c>
      <c r="Z70" s="244" t="s">
        <v>46</v>
      </c>
      <c r="AA70" s="244" t="s">
        <v>46</v>
      </c>
      <c r="AB70" s="244" t="s">
        <v>46</v>
      </c>
      <c r="AC70" s="244" t="s">
        <v>46</v>
      </c>
      <c r="AD70" s="244" t="s">
        <v>46</v>
      </c>
      <c r="AE70" s="244" t="s">
        <v>46</v>
      </c>
      <c r="AF70" s="244" t="s">
        <v>46</v>
      </c>
      <c r="AG70" s="244" t="s">
        <v>46</v>
      </c>
      <c r="AH70" s="244" t="s">
        <v>46</v>
      </c>
      <c r="AI70" s="244" t="s">
        <v>46</v>
      </c>
      <c r="AJ70" s="244" t="s">
        <v>46</v>
      </c>
      <c r="AK70" s="244" t="s">
        <v>46</v>
      </c>
      <c r="AL70" s="244" t="s">
        <v>46</v>
      </c>
      <c r="AM70" s="244" t="s">
        <v>46</v>
      </c>
      <c r="AN70" s="244" t="s">
        <v>46</v>
      </c>
    </row>
    <row r="71" spans="1:40" s="234" customFormat="1" x14ac:dyDescent="0.25">
      <c r="A71" s="203" t="s">
        <v>340</v>
      </c>
      <c r="B71" s="204"/>
      <c r="C71" s="205">
        <v>3</v>
      </c>
      <c r="D71" s="212" t="s">
        <v>341</v>
      </c>
      <c r="E71" s="216" t="s">
        <v>362</v>
      </c>
      <c r="F71" s="231"/>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row>
    <row r="72" spans="1:40" s="219" customFormat="1" x14ac:dyDescent="0.25">
      <c r="A72" s="203"/>
      <c r="B72" s="204"/>
      <c r="C72" s="205">
        <v>5</v>
      </c>
      <c r="D72" s="211" t="s">
        <v>265</v>
      </c>
      <c r="E72" s="241" t="s">
        <v>48</v>
      </c>
      <c r="F72" s="242"/>
      <c r="G72" s="244" t="s">
        <v>48</v>
      </c>
      <c r="H72" s="244" t="s">
        <v>48</v>
      </c>
      <c r="I72" s="244" t="s">
        <v>48</v>
      </c>
      <c r="J72" s="244" t="s">
        <v>48</v>
      </c>
      <c r="K72" s="244" t="s">
        <v>48</v>
      </c>
      <c r="L72" s="244" t="s">
        <v>48</v>
      </c>
      <c r="M72" s="244" t="s">
        <v>48</v>
      </c>
      <c r="N72" s="244" t="s">
        <v>48</v>
      </c>
      <c r="O72" s="244" t="s">
        <v>48</v>
      </c>
      <c r="P72" s="244" t="s">
        <v>48</v>
      </c>
      <c r="Q72" s="244" t="s">
        <v>48</v>
      </c>
      <c r="R72" s="244" t="s">
        <v>48</v>
      </c>
      <c r="S72" s="244" t="s">
        <v>48</v>
      </c>
      <c r="T72" s="244" t="s">
        <v>48</v>
      </c>
      <c r="U72" s="244" t="s">
        <v>48</v>
      </c>
      <c r="V72" s="244" t="s">
        <v>48</v>
      </c>
      <c r="W72" s="244" t="s">
        <v>48</v>
      </c>
      <c r="X72" s="244" t="s">
        <v>48</v>
      </c>
      <c r="Y72" s="244" t="s">
        <v>48</v>
      </c>
      <c r="Z72" s="244" t="s">
        <v>48</v>
      </c>
      <c r="AA72" s="244" t="s">
        <v>48</v>
      </c>
      <c r="AB72" s="244" t="s">
        <v>48</v>
      </c>
      <c r="AC72" s="244" t="s">
        <v>48</v>
      </c>
      <c r="AD72" s="244" t="s">
        <v>48</v>
      </c>
      <c r="AE72" s="244" t="s">
        <v>48</v>
      </c>
      <c r="AF72" s="244" t="s">
        <v>48</v>
      </c>
      <c r="AG72" s="244" t="s">
        <v>48</v>
      </c>
      <c r="AH72" s="244" t="s">
        <v>48</v>
      </c>
      <c r="AI72" s="244" t="s">
        <v>48</v>
      </c>
      <c r="AJ72" s="244" t="s">
        <v>48</v>
      </c>
      <c r="AK72" s="244" t="s">
        <v>48</v>
      </c>
      <c r="AL72" s="244" t="s">
        <v>48</v>
      </c>
      <c r="AM72" s="244" t="s">
        <v>48</v>
      </c>
      <c r="AN72" s="244" t="s">
        <v>48</v>
      </c>
    </row>
    <row r="73" spans="1:40" s="219" customFormat="1" x14ac:dyDescent="0.25">
      <c r="A73" s="203"/>
      <c r="B73" s="204"/>
      <c r="C73" s="205">
        <v>5</v>
      </c>
      <c r="D73" s="211" t="s">
        <v>265</v>
      </c>
      <c r="E73" s="241" t="s">
        <v>361</v>
      </c>
      <c r="F73" s="242"/>
      <c r="G73" s="244" t="s">
        <v>46</v>
      </c>
      <c r="H73" s="244" t="s">
        <v>46</v>
      </c>
      <c r="I73" s="244" t="s">
        <v>46</v>
      </c>
      <c r="J73" s="244" t="s">
        <v>46</v>
      </c>
      <c r="K73" s="244" t="s">
        <v>46</v>
      </c>
      <c r="L73" s="244" t="s">
        <v>46</v>
      </c>
      <c r="M73" s="244" t="s">
        <v>46</v>
      </c>
      <c r="N73" s="244" t="s">
        <v>46</v>
      </c>
      <c r="O73" s="244" t="s">
        <v>46</v>
      </c>
      <c r="P73" s="244" t="s">
        <v>46</v>
      </c>
      <c r="Q73" s="244" t="s">
        <v>46</v>
      </c>
      <c r="R73" s="244" t="s">
        <v>46</v>
      </c>
      <c r="S73" s="244" t="s">
        <v>46</v>
      </c>
      <c r="T73" s="244" t="s">
        <v>46</v>
      </c>
      <c r="U73" s="244" t="s">
        <v>46</v>
      </c>
      <c r="V73" s="244" t="s">
        <v>46</v>
      </c>
      <c r="W73" s="244" t="s">
        <v>46</v>
      </c>
      <c r="X73" s="244" t="s">
        <v>46</v>
      </c>
      <c r="Y73" s="244" t="s">
        <v>46</v>
      </c>
      <c r="Z73" s="244" t="s">
        <v>46</v>
      </c>
      <c r="AA73" s="244" t="s">
        <v>46</v>
      </c>
      <c r="AB73" s="244" t="s">
        <v>46</v>
      </c>
      <c r="AC73" s="244" t="s">
        <v>46</v>
      </c>
      <c r="AD73" s="244" t="s">
        <v>46</v>
      </c>
      <c r="AE73" s="244" t="s">
        <v>46</v>
      </c>
      <c r="AF73" s="244" t="s">
        <v>46</v>
      </c>
      <c r="AG73" s="244" t="s">
        <v>46</v>
      </c>
      <c r="AH73" s="244" t="s">
        <v>46</v>
      </c>
      <c r="AI73" s="244" t="s">
        <v>46</v>
      </c>
      <c r="AJ73" s="244" t="s">
        <v>46</v>
      </c>
      <c r="AK73" s="244" t="s">
        <v>46</v>
      </c>
      <c r="AL73" s="244" t="s">
        <v>46</v>
      </c>
      <c r="AM73" s="244" t="s">
        <v>46</v>
      </c>
      <c r="AN73" s="244" t="s">
        <v>46</v>
      </c>
    </row>
    <row r="74" spans="1:40" s="234" customFormat="1" x14ac:dyDescent="0.25">
      <c r="A74" s="203" t="s">
        <v>397</v>
      </c>
      <c r="B74" s="204"/>
      <c r="C74" s="205">
        <v>1</v>
      </c>
      <c r="D74" s="206" t="s">
        <v>398</v>
      </c>
      <c r="E74" s="206" t="s">
        <v>9</v>
      </c>
      <c r="F74" s="206"/>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row>
    <row r="75" spans="1:40" s="208" customFormat="1" x14ac:dyDescent="0.25">
      <c r="A75" s="203" t="s">
        <v>399</v>
      </c>
      <c r="B75" s="204"/>
      <c r="C75" s="205">
        <v>2</v>
      </c>
      <c r="D75" s="209" t="s">
        <v>400</v>
      </c>
      <c r="E75" s="209" t="s">
        <v>401</v>
      </c>
      <c r="F75" s="209"/>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row>
    <row r="76" spans="1:40" s="245" customFormat="1" x14ac:dyDescent="0.25">
      <c r="A76" s="203" t="s">
        <v>402</v>
      </c>
      <c r="B76" s="204"/>
      <c r="C76" s="205">
        <v>3</v>
      </c>
      <c r="D76" s="212" t="s">
        <v>403</v>
      </c>
      <c r="E76" s="212" t="s">
        <v>404</v>
      </c>
      <c r="F76" s="229"/>
      <c r="G76" s="214" t="str">
        <f t="shared" ref="G76:AN76" si="5">IF(iOC_Purpose="Benchmark","n/a","")</f>
        <v/>
      </c>
      <c r="H76" s="214" t="str">
        <f t="shared" si="5"/>
        <v/>
      </c>
      <c r="I76" s="214" t="str">
        <f t="shared" si="5"/>
        <v/>
      </c>
      <c r="J76" s="214" t="str">
        <f t="shared" si="5"/>
        <v/>
      </c>
      <c r="K76" s="214" t="str">
        <f t="shared" si="5"/>
        <v/>
      </c>
      <c r="L76" s="214" t="str">
        <f t="shared" si="5"/>
        <v/>
      </c>
      <c r="M76" s="214" t="str">
        <f t="shared" si="5"/>
        <v/>
      </c>
      <c r="N76" s="214" t="str">
        <f t="shared" si="5"/>
        <v/>
      </c>
      <c r="O76" s="214" t="str">
        <f t="shared" si="5"/>
        <v/>
      </c>
      <c r="P76" s="214" t="str">
        <f t="shared" si="5"/>
        <v/>
      </c>
      <c r="Q76" s="214" t="str">
        <f t="shared" si="5"/>
        <v/>
      </c>
      <c r="R76" s="214" t="str">
        <f t="shared" si="5"/>
        <v/>
      </c>
      <c r="S76" s="214" t="str">
        <f t="shared" si="5"/>
        <v/>
      </c>
      <c r="T76" s="214" t="str">
        <f t="shared" si="5"/>
        <v/>
      </c>
      <c r="U76" s="214" t="str">
        <f t="shared" si="5"/>
        <v/>
      </c>
      <c r="V76" s="214" t="str">
        <f t="shared" si="5"/>
        <v/>
      </c>
      <c r="W76" s="214" t="str">
        <f t="shared" si="5"/>
        <v/>
      </c>
      <c r="X76" s="214" t="str">
        <f t="shared" si="5"/>
        <v/>
      </c>
      <c r="Y76" s="214" t="str">
        <f t="shared" si="5"/>
        <v/>
      </c>
      <c r="Z76" s="214" t="str">
        <f t="shared" si="5"/>
        <v/>
      </c>
      <c r="AA76" s="214" t="str">
        <f t="shared" si="5"/>
        <v/>
      </c>
      <c r="AB76" s="214" t="str">
        <f t="shared" si="5"/>
        <v/>
      </c>
      <c r="AC76" s="214" t="str">
        <f t="shared" si="5"/>
        <v/>
      </c>
      <c r="AD76" s="214" t="str">
        <f t="shared" si="5"/>
        <v/>
      </c>
      <c r="AE76" s="214" t="str">
        <f t="shared" si="5"/>
        <v/>
      </c>
      <c r="AF76" s="214" t="str">
        <f t="shared" si="5"/>
        <v/>
      </c>
      <c r="AG76" s="214" t="str">
        <f t="shared" si="5"/>
        <v/>
      </c>
      <c r="AH76" s="214" t="str">
        <f t="shared" si="5"/>
        <v/>
      </c>
      <c r="AI76" s="214" t="str">
        <f t="shared" si="5"/>
        <v/>
      </c>
      <c r="AJ76" s="214" t="str">
        <f t="shared" si="5"/>
        <v/>
      </c>
      <c r="AK76" s="214" t="str">
        <f t="shared" si="5"/>
        <v/>
      </c>
      <c r="AL76" s="214" t="str">
        <f t="shared" si="5"/>
        <v/>
      </c>
      <c r="AM76" s="214" t="str">
        <f t="shared" si="5"/>
        <v/>
      </c>
      <c r="AN76" s="214" t="str">
        <f t="shared" si="5"/>
        <v/>
      </c>
    </row>
    <row r="77" spans="1:40" s="208" customFormat="1" x14ac:dyDescent="0.25">
      <c r="A77" s="203" t="s">
        <v>405</v>
      </c>
      <c r="B77" s="204"/>
      <c r="C77" s="205">
        <v>4</v>
      </c>
      <c r="D77" s="230" t="s">
        <v>406</v>
      </c>
      <c r="E77" s="230" t="s">
        <v>406</v>
      </c>
      <c r="F77" s="231"/>
      <c r="G77" s="232" t="s">
        <v>407</v>
      </c>
      <c r="H77" s="232" t="s">
        <v>407</v>
      </c>
      <c r="I77" s="232" t="s">
        <v>407</v>
      </c>
      <c r="J77" s="232" t="s">
        <v>408</v>
      </c>
      <c r="K77" s="232" t="s">
        <v>408</v>
      </c>
      <c r="L77" s="232" t="s">
        <v>408</v>
      </c>
      <c r="M77" s="232" t="s">
        <v>408</v>
      </c>
      <c r="N77" s="232" t="s">
        <v>408</v>
      </c>
      <c r="O77" s="232" t="s">
        <v>408</v>
      </c>
      <c r="P77" s="232" t="s">
        <v>408</v>
      </c>
      <c r="Q77" s="232" t="s">
        <v>407</v>
      </c>
      <c r="R77" s="232" t="s">
        <v>407</v>
      </c>
      <c r="S77" s="232" t="s">
        <v>407</v>
      </c>
      <c r="T77" s="232" t="s">
        <v>408</v>
      </c>
      <c r="U77" s="232" t="s">
        <v>408</v>
      </c>
      <c r="V77" s="232" t="s">
        <v>408</v>
      </c>
      <c r="W77" s="232" t="s">
        <v>407</v>
      </c>
      <c r="X77" s="232" t="s">
        <v>407</v>
      </c>
      <c r="Y77" s="232" t="s">
        <v>407</v>
      </c>
      <c r="Z77" s="232" t="s">
        <v>407</v>
      </c>
      <c r="AA77" s="232" t="s">
        <v>408</v>
      </c>
      <c r="AB77" s="232" t="s">
        <v>408</v>
      </c>
      <c r="AC77" s="232" t="s">
        <v>408</v>
      </c>
      <c r="AD77" s="232" t="s">
        <v>408</v>
      </c>
      <c r="AE77" s="232" t="s">
        <v>408</v>
      </c>
      <c r="AF77" s="232" t="s">
        <v>408</v>
      </c>
      <c r="AG77" s="232" t="s">
        <v>408</v>
      </c>
      <c r="AH77" s="232" t="s">
        <v>407</v>
      </c>
      <c r="AI77" s="232" t="s">
        <v>407</v>
      </c>
      <c r="AJ77" s="232" t="s">
        <v>407</v>
      </c>
      <c r="AK77" s="232" t="s">
        <v>407</v>
      </c>
      <c r="AL77" s="232" t="s">
        <v>408</v>
      </c>
      <c r="AM77" s="232" t="s">
        <v>408</v>
      </c>
      <c r="AN77" s="232" t="s">
        <v>408</v>
      </c>
    </row>
    <row r="78" spans="1:40" s="245" customFormat="1" x14ac:dyDescent="0.25">
      <c r="A78" s="203" t="s">
        <v>409</v>
      </c>
      <c r="B78" s="204"/>
      <c r="C78" s="205">
        <v>4</v>
      </c>
      <c r="D78" s="230" t="s">
        <v>410</v>
      </c>
      <c r="E78" s="230" t="s">
        <v>410</v>
      </c>
      <c r="F78" s="231"/>
      <c r="G78" s="232" t="s">
        <v>411</v>
      </c>
      <c r="H78" s="232" t="s">
        <v>411</v>
      </c>
      <c r="I78" s="232" t="s">
        <v>411</v>
      </c>
      <c r="J78" s="232" t="s">
        <v>411</v>
      </c>
      <c r="K78" s="232" t="s">
        <v>411</v>
      </c>
      <c r="L78" s="232" t="s">
        <v>411</v>
      </c>
      <c r="M78" s="232" t="s">
        <v>411</v>
      </c>
      <c r="N78" s="232" t="s">
        <v>411</v>
      </c>
      <c r="O78" s="232" t="s">
        <v>411</v>
      </c>
      <c r="P78" s="232" t="s">
        <v>411</v>
      </c>
      <c r="Q78" s="232" t="s">
        <v>411</v>
      </c>
      <c r="R78" s="232" t="s">
        <v>411</v>
      </c>
      <c r="S78" s="232" t="s">
        <v>411</v>
      </c>
      <c r="T78" s="232" t="s">
        <v>411</v>
      </c>
      <c r="U78" s="232" t="s">
        <v>411</v>
      </c>
      <c r="V78" s="232" t="s">
        <v>411</v>
      </c>
      <c r="W78" s="232" t="s">
        <v>411</v>
      </c>
      <c r="X78" s="232" t="s">
        <v>411</v>
      </c>
      <c r="Y78" s="232" t="s">
        <v>411</v>
      </c>
      <c r="Z78" s="232" t="s">
        <v>411</v>
      </c>
      <c r="AA78" s="232" t="s">
        <v>411</v>
      </c>
      <c r="AB78" s="232" t="s">
        <v>411</v>
      </c>
      <c r="AC78" s="232" t="s">
        <v>411</v>
      </c>
      <c r="AD78" s="232" t="s">
        <v>411</v>
      </c>
      <c r="AE78" s="232" t="s">
        <v>411</v>
      </c>
      <c r="AF78" s="232" t="s">
        <v>411</v>
      </c>
      <c r="AG78" s="232" t="s">
        <v>411</v>
      </c>
      <c r="AH78" s="232" t="s">
        <v>411</v>
      </c>
      <c r="AI78" s="232" t="s">
        <v>411</v>
      </c>
      <c r="AJ78" s="232" t="s">
        <v>411</v>
      </c>
      <c r="AK78" s="232" t="s">
        <v>411</v>
      </c>
      <c r="AL78" s="232" t="s">
        <v>411</v>
      </c>
      <c r="AM78" s="232" t="s">
        <v>411</v>
      </c>
      <c r="AN78" s="232" t="s">
        <v>411</v>
      </c>
    </row>
    <row r="79" spans="1:40" s="245" customFormat="1" x14ac:dyDescent="0.25">
      <c r="A79" s="203" t="s">
        <v>412</v>
      </c>
      <c r="B79" s="204"/>
      <c r="C79" s="205">
        <v>4</v>
      </c>
      <c r="D79" s="230" t="s">
        <v>413</v>
      </c>
      <c r="E79" s="230" t="s">
        <v>413</v>
      </c>
      <c r="F79" s="231"/>
      <c r="G79" s="232" t="s">
        <v>414</v>
      </c>
      <c r="H79" s="232" t="s">
        <v>414</v>
      </c>
      <c r="I79" s="232" t="s">
        <v>414</v>
      </c>
      <c r="J79" s="232" t="s">
        <v>414</v>
      </c>
      <c r="K79" s="232" t="s">
        <v>414</v>
      </c>
      <c r="L79" s="232" t="s">
        <v>414</v>
      </c>
      <c r="M79" s="232" t="s">
        <v>414</v>
      </c>
      <c r="N79" s="232" t="s">
        <v>414</v>
      </c>
      <c r="O79" s="232" t="s">
        <v>414</v>
      </c>
      <c r="P79" s="232" t="s">
        <v>414</v>
      </c>
      <c r="Q79" s="232" t="s">
        <v>414</v>
      </c>
      <c r="R79" s="232" t="s">
        <v>414</v>
      </c>
      <c r="S79" s="232" t="s">
        <v>414</v>
      </c>
      <c r="T79" s="232" t="s">
        <v>414</v>
      </c>
      <c r="U79" s="232" t="s">
        <v>414</v>
      </c>
      <c r="V79" s="232" t="s">
        <v>414</v>
      </c>
      <c r="W79" s="232" t="s">
        <v>414</v>
      </c>
      <c r="X79" s="232" t="s">
        <v>414</v>
      </c>
      <c r="Y79" s="232" t="s">
        <v>414</v>
      </c>
      <c r="Z79" s="232" t="s">
        <v>414</v>
      </c>
      <c r="AA79" s="232" t="s">
        <v>414</v>
      </c>
      <c r="AB79" s="232" t="s">
        <v>414</v>
      </c>
      <c r="AC79" s="232" t="s">
        <v>414</v>
      </c>
      <c r="AD79" s="232" t="s">
        <v>414</v>
      </c>
      <c r="AE79" s="232" t="s">
        <v>414</v>
      </c>
      <c r="AF79" s="232" t="s">
        <v>414</v>
      </c>
      <c r="AG79" s="232" t="s">
        <v>414</v>
      </c>
      <c r="AH79" s="232" t="s">
        <v>414</v>
      </c>
      <c r="AI79" s="232" t="s">
        <v>414</v>
      </c>
      <c r="AJ79" s="232" t="s">
        <v>414</v>
      </c>
      <c r="AK79" s="232" t="s">
        <v>414</v>
      </c>
      <c r="AL79" s="232" t="s">
        <v>414</v>
      </c>
      <c r="AM79" s="232" t="s">
        <v>414</v>
      </c>
      <c r="AN79" s="232" t="s">
        <v>414</v>
      </c>
    </row>
    <row r="80" spans="1:40" s="245" customFormat="1" x14ac:dyDescent="0.25">
      <c r="A80" s="203"/>
      <c r="B80" s="204"/>
      <c r="C80" s="205">
        <v>4</v>
      </c>
      <c r="D80" s="230" t="s">
        <v>415</v>
      </c>
      <c r="E80" s="230" t="s">
        <v>415</v>
      </c>
      <c r="F80" s="231"/>
      <c r="G80" s="232" t="s">
        <v>547</v>
      </c>
      <c r="H80" s="232" t="s">
        <v>547</v>
      </c>
      <c r="I80" s="232" t="s">
        <v>547</v>
      </c>
      <c r="J80" s="232" t="s">
        <v>548</v>
      </c>
      <c r="K80" s="232" t="s">
        <v>548</v>
      </c>
      <c r="L80" s="232" t="s">
        <v>547</v>
      </c>
      <c r="M80" s="232" t="s">
        <v>547</v>
      </c>
      <c r="N80" s="232" t="s">
        <v>549</v>
      </c>
      <c r="O80" s="232" t="s">
        <v>549</v>
      </c>
      <c r="P80" s="232" t="s">
        <v>549</v>
      </c>
      <c r="Q80" s="232" t="s">
        <v>503</v>
      </c>
      <c r="R80" s="232" t="s">
        <v>503</v>
      </c>
      <c r="S80" s="232" t="s">
        <v>503</v>
      </c>
      <c r="T80" s="232" t="s">
        <v>503</v>
      </c>
      <c r="U80" s="232" t="s">
        <v>503</v>
      </c>
      <c r="V80" s="232" t="s">
        <v>503</v>
      </c>
      <c r="W80" s="232" t="s">
        <v>547</v>
      </c>
      <c r="X80" s="232" t="s">
        <v>547</v>
      </c>
      <c r="Y80" s="232" t="s">
        <v>547</v>
      </c>
      <c r="Z80" s="232" t="s">
        <v>547</v>
      </c>
      <c r="AA80" s="232" t="s">
        <v>548</v>
      </c>
      <c r="AB80" s="232" t="s">
        <v>548</v>
      </c>
      <c r="AC80" s="232" t="s">
        <v>547</v>
      </c>
      <c r="AD80" s="232" t="s">
        <v>547</v>
      </c>
      <c r="AE80" s="232" t="s">
        <v>549</v>
      </c>
      <c r="AF80" s="232" t="s">
        <v>549</v>
      </c>
      <c r="AG80" s="232" t="s">
        <v>549</v>
      </c>
      <c r="AH80" s="232" t="s">
        <v>503</v>
      </c>
      <c r="AI80" s="232" t="s">
        <v>503</v>
      </c>
      <c r="AJ80" s="232" t="s">
        <v>503</v>
      </c>
      <c r="AK80" s="232" t="s">
        <v>503</v>
      </c>
      <c r="AL80" s="232" t="s">
        <v>503</v>
      </c>
      <c r="AM80" s="232" t="s">
        <v>503</v>
      </c>
      <c r="AN80" s="232" t="s">
        <v>503</v>
      </c>
    </row>
    <row r="81" spans="1:40" s="245" customFormat="1" x14ac:dyDescent="0.25">
      <c r="A81" s="203" t="s">
        <v>418</v>
      </c>
      <c r="B81" s="204"/>
      <c r="C81" s="205">
        <v>4</v>
      </c>
      <c r="D81" s="230" t="s">
        <v>419</v>
      </c>
      <c r="E81" s="230" t="s">
        <v>419</v>
      </c>
      <c r="F81" s="231"/>
      <c r="G81" s="232" t="s">
        <v>550</v>
      </c>
      <c r="H81" s="232" t="s">
        <v>550</v>
      </c>
      <c r="I81" s="232" t="s">
        <v>550</v>
      </c>
      <c r="J81" s="232" t="s">
        <v>550</v>
      </c>
      <c r="K81" s="232" t="s">
        <v>550</v>
      </c>
      <c r="L81" s="232" t="s">
        <v>550</v>
      </c>
      <c r="M81" s="232" t="s">
        <v>550</v>
      </c>
      <c r="N81" s="232" t="s">
        <v>551</v>
      </c>
      <c r="O81" s="232" t="s">
        <v>551</v>
      </c>
      <c r="P81" s="232" t="s">
        <v>551</v>
      </c>
      <c r="Q81" s="232" t="s">
        <v>504</v>
      </c>
      <c r="R81" s="232" t="s">
        <v>504</v>
      </c>
      <c r="S81" s="232" t="s">
        <v>504</v>
      </c>
      <c r="T81" s="232" t="s">
        <v>551</v>
      </c>
      <c r="U81" s="232" t="s">
        <v>551</v>
      </c>
      <c r="V81" s="232" t="s">
        <v>551</v>
      </c>
      <c r="W81" s="232" t="s">
        <v>550</v>
      </c>
      <c r="X81" s="232" t="s">
        <v>550</v>
      </c>
      <c r="Y81" s="232" t="s">
        <v>550</v>
      </c>
      <c r="Z81" s="232" t="s">
        <v>550</v>
      </c>
      <c r="AA81" s="232" t="s">
        <v>552</v>
      </c>
      <c r="AB81" s="232" t="s">
        <v>552</v>
      </c>
      <c r="AC81" s="232" t="s">
        <v>552</v>
      </c>
      <c r="AD81" s="232" t="s">
        <v>552</v>
      </c>
      <c r="AE81" s="232" t="s">
        <v>551</v>
      </c>
      <c r="AF81" s="232" t="s">
        <v>551</v>
      </c>
      <c r="AG81" s="232" t="s">
        <v>551</v>
      </c>
      <c r="AH81" s="232" t="s">
        <v>504</v>
      </c>
      <c r="AI81" s="232" t="s">
        <v>504</v>
      </c>
      <c r="AJ81" s="232" t="s">
        <v>504</v>
      </c>
      <c r="AK81" s="232" t="s">
        <v>504</v>
      </c>
      <c r="AL81" s="232" t="s">
        <v>551</v>
      </c>
      <c r="AM81" s="232" t="s">
        <v>551</v>
      </c>
      <c r="AN81" s="232" t="s">
        <v>551</v>
      </c>
    </row>
    <row r="82" spans="1:40" s="245" customFormat="1" x14ac:dyDescent="0.25">
      <c r="A82" s="203" t="s">
        <v>421</v>
      </c>
      <c r="B82" s="204"/>
      <c r="C82" s="205">
        <v>3</v>
      </c>
      <c r="D82" s="212" t="s">
        <v>422</v>
      </c>
      <c r="E82" s="212" t="s">
        <v>423</v>
      </c>
      <c r="F82" s="229"/>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c r="AM82" s="214"/>
      <c r="AN82" s="214"/>
    </row>
    <row r="83" spans="1:40" s="208" customFormat="1" x14ac:dyDescent="0.25">
      <c r="A83" s="203" t="s">
        <v>424</v>
      </c>
      <c r="B83" s="204"/>
      <c r="C83" s="205">
        <v>4</v>
      </c>
      <c r="D83" s="230" t="s">
        <v>425</v>
      </c>
      <c r="E83" s="230" t="s">
        <v>426</v>
      </c>
      <c r="F83" s="231"/>
      <c r="G83" s="232" t="s">
        <v>37</v>
      </c>
      <c r="H83" s="232" t="s">
        <v>37</v>
      </c>
      <c r="I83" s="232" t="s">
        <v>37</v>
      </c>
      <c r="J83" s="232" t="s">
        <v>37</v>
      </c>
      <c r="K83" s="232" t="s">
        <v>37</v>
      </c>
      <c r="L83" s="232" t="s">
        <v>37</v>
      </c>
      <c r="M83" s="232" t="s">
        <v>37</v>
      </c>
      <c r="N83" s="232" t="s">
        <v>37</v>
      </c>
      <c r="O83" s="232" t="s">
        <v>37</v>
      </c>
      <c r="P83" s="232" t="s">
        <v>37</v>
      </c>
      <c r="Q83" s="232" t="s">
        <v>37</v>
      </c>
      <c r="R83" s="232" t="s">
        <v>37</v>
      </c>
      <c r="S83" s="232" t="s">
        <v>37</v>
      </c>
      <c r="T83" s="232" t="s">
        <v>37</v>
      </c>
      <c r="U83" s="232" t="s">
        <v>37</v>
      </c>
      <c r="V83" s="232" t="s">
        <v>37</v>
      </c>
      <c r="W83" s="232" t="s">
        <v>37</v>
      </c>
      <c r="X83" s="232" t="s">
        <v>37</v>
      </c>
      <c r="Y83" s="232" t="s">
        <v>37</v>
      </c>
      <c r="Z83" s="232" t="s">
        <v>37</v>
      </c>
      <c r="AA83" s="232" t="s">
        <v>37</v>
      </c>
      <c r="AB83" s="232" t="s">
        <v>37</v>
      </c>
      <c r="AC83" s="232" t="s">
        <v>37</v>
      </c>
      <c r="AD83" s="232" t="s">
        <v>37</v>
      </c>
      <c r="AE83" s="232" t="s">
        <v>37</v>
      </c>
      <c r="AF83" s="232" t="s">
        <v>37</v>
      </c>
      <c r="AG83" s="232" t="s">
        <v>37</v>
      </c>
      <c r="AH83" s="232" t="s">
        <v>37</v>
      </c>
      <c r="AI83" s="232" t="s">
        <v>37</v>
      </c>
      <c r="AJ83" s="232" t="s">
        <v>37</v>
      </c>
      <c r="AK83" s="232" t="s">
        <v>37</v>
      </c>
      <c r="AL83" s="232" t="s">
        <v>37</v>
      </c>
      <c r="AM83" s="232" t="s">
        <v>37</v>
      </c>
      <c r="AN83" s="232" t="s">
        <v>37</v>
      </c>
    </row>
    <row r="84" spans="1:40" s="208" customFormat="1" x14ac:dyDescent="0.25">
      <c r="A84" s="203" t="s">
        <v>427</v>
      </c>
      <c r="B84" s="204"/>
      <c r="C84" s="205">
        <v>1</v>
      </c>
      <c r="D84" s="206" t="s">
        <v>428</v>
      </c>
      <c r="E84" s="206" t="s">
        <v>429</v>
      </c>
      <c r="F84" s="20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row>
    <row r="85" spans="1:40" s="208" customFormat="1" x14ac:dyDescent="0.25">
      <c r="A85" s="203" t="s">
        <v>430</v>
      </c>
      <c r="B85" s="204"/>
      <c r="C85" s="205">
        <v>2</v>
      </c>
      <c r="D85" s="209" t="s">
        <v>431</v>
      </c>
      <c r="E85" s="209" t="s">
        <v>432</v>
      </c>
      <c r="F85" s="209"/>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row>
    <row r="86" spans="1:40" s="208" customFormat="1" x14ac:dyDescent="0.25">
      <c r="A86" s="203" t="s">
        <v>433</v>
      </c>
      <c r="B86" s="204"/>
      <c r="C86" s="205">
        <v>3</v>
      </c>
      <c r="D86" s="212" t="s">
        <v>434</v>
      </c>
      <c r="E86" s="212" t="s">
        <v>435</v>
      </c>
      <c r="F86" s="229"/>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c r="AN86" s="214"/>
    </row>
    <row r="87" spans="1:40" s="208" customFormat="1" x14ac:dyDescent="0.25">
      <c r="A87" s="203" t="s">
        <v>436</v>
      </c>
      <c r="B87" s="204"/>
      <c r="C87" s="205">
        <v>4</v>
      </c>
      <c r="D87" s="230" t="s">
        <v>437</v>
      </c>
      <c r="E87" s="230" t="s">
        <v>438</v>
      </c>
      <c r="F87" s="231"/>
      <c r="G87" s="232" t="s">
        <v>44</v>
      </c>
      <c r="H87" s="232" t="s">
        <v>44</v>
      </c>
      <c r="I87" s="232" t="s">
        <v>44</v>
      </c>
      <c r="J87" s="232" t="s">
        <v>44</v>
      </c>
      <c r="K87" s="232" t="s">
        <v>44</v>
      </c>
      <c r="L87" s="232" t="s">
        <v>44</v>
      </c>
      <c r="M87" s="232" t="s">
        <v>44</v>
      </c>
      <c r="N87" s="232" t="s">
        <v>44</v>
      </c>
      <c r="O87" s="232" t="s">
        <v>44</v>
      </c>
      <c r="P87" s="232" t="s">
        <v>44</v>
      </c>
      <c r="Q87" s="232" t="s">
        <v>44</v>
      </c>
      <c r="R87" s="232" t="s">
        <v>44</v>
      </c>
      <c r="S87" s="232" t="s">
        <v>44</v>
      </c>
      <c r="T87" s="232" t="s">
        <v>44</v>
      </c>
      <c r="U87" s="232" t="s">
        <v>44</v>
      </c>
      <c r="V87" s="232" t="s">
        <v>44</v>
      </c>
      <c r="W87" s="232" t="s">
        <v>44</v>
      </c>
      <c r="X87" s="232" t="s">
        <v>44</v>
      </c>
      <c r="Y87" s="232" t="s">
        <v>44</v>
      </c>
      <c r="Z87" s="232" t="s">
        <v>44</v>
      </c>
      <c r="AA87" s="232" t="s">
        <v>44</v>
      </c>
      <c r="AB87" s="232" t="s">
        <v>44</v>
      </c>
      <c r="AC87" s="232" t="s">
        <v>44</v>
      </c>
      <c r="AD87" s="232" t="s">
        <v>44</v>
      </c>
      <c r="AE87" s="232" t="s">
        <v>44</v>
      </c>
      <c r="AF87" s="232" t="s">
        <v>44</v>
      </c>
      <c r="AG87" s="232" t="s">
        <v>44</v>
      </c>
      <c r="AH87" s="232" t="s">
        <v>44</v>
      </c>
      <c r="AI87" s="232" t="s">
        <v>44</v>
      </c>
      <c r="AJ87" s="232" t="s">
        <v>44</v>
      </c>
      <c r="AK87" s="232" t="s">
        <v>44</v>
      </c>
      <c r="AL87" s="232" t="s">
        <v>44</v>
      </c>
      <c r="AM87" s="232" t="s">
        <v>44</v>
      </c>
      <c r="AN87" s="232" t="s">
        <v>44</v>
      </c>
    </row>
    <row r="88" spans="1:40" s="208" customFormat="1" x14ac:dyDescent="0.25">
      <c r="A88" s="203" t="s">
        <v>439</v>
      </c>
      <c r="B88" s="204"/>
      <c r="C88" s="205">
        <v>4</v>
      </c>
      <c r="D88" s="230" t="s">
        <v>440</v>
      </c>
      <c r="E88" s="230" t="s">
        <v>441</v>
      </c>
      <c r="F88" s="231"/>
      <c r="G88" s="232" t="s">
        <v>42</v>
      </c>
      <c r="H88" s="232" t="s">
        <v>42</v>
      </c>
      <c r="I88" s="232" t="s">
        <v>42</v>
      </c>
      <c r="J88" s="232" t="s">
        <v>42</v>
      </c>
      <c r="K88" s="232" t="s">
        <v>42</v>
      </c>
      <c r="L88" s="232" t="s">
        <v>42</v>
      </c>
      <c r="M88" s="232" t="s">
        <v>42</v>
      </c>
      <c r="N88" s="232" t="s">
        <v>42</v>
      </c>
      <c r="O88" s="232" t="s">
        <v>42</v>
      </c>
      <c r="P88" s="232" t="s">
        <v>42</v>
      </c>
      <c r="Q88" s="232" t="s">
        <v>42</v>
      </c>
      <c r="R88" s="232" t="s">
        <v>42</v>
      </c>
      <c r="S88" s="232" t="s">
        <v>42</v>
      </c>
      <c r="T88" s="232" t="s">
        <v>42</v>
      </c>
      <c r="U88" s="232" t="s">
        <v>42</v>
      </c>
      <c r="V88" s="232" t="s">
        <v>42</v>
      </c>
      <c r="W88" s="232" t="s">
        <v>42</v>
      </c>
      <c r="X88" s="232" t="s">
        <v>42</v>
      </c>
      <c r="Y88" s="232" t="s">
        <v>42</v>
      </c>
      <c r="Z88" s="232" t="s">
        <v>42</v>
      </c>
      <c r="AA88" s="232" t="s">
        <v>42</v>
      </c>
      <c r="AB88" s="232" t="s">
        <v>42</v>
      </c>
      <c r="AC88" s="232" t="s">
        <v>42</v>
      </c>
      <c r="AD88" s="232" t="s">
        <v>42</v>
      </c>
      <c r="AE88" s="232" t="s">
        <v>42</v>
      </c>
      <c r="AF88" s="232" t="s">
        <v>42</v>
      </c>
      <c r="AG88" s="232" t="s">
        <v>42</v>
      </c>
      <c r="AH88" s="232" t="s">
        <v>42</v>
      </c>
      <c r="AI88" s="232" t="s">
        <v>42</v>
      </c>
      <c r="AJ88" s="232" t="s">
        <v>42</v>
      </c>
      <c r="AK88" s="232" t="s">
        <v>42</v>
      </c>
      <c r="AL88" s="232" t="s">
        <v>42</v>
      </c>
      <c r="AM88" s="232" t="s">
        <v>42</v>
      </c>
      <c r="AN88" s="232" t="s">
        <v>42</v>
      </c>
    </row>
    <row r="89" spans="1:40" s="208" customFormat="1" x14ac:dyDescent="0.25">
      <c r="A89" s="203" t="s">
        <v>442</v>
      </c>
      <c r="B89" s="204"/>
      <c r="C89" s="205">
        <v>4</v>
      </c>
      <c r="D89" s="230" t="s">
        <v>443</v>
      </c>
      <c r="E89" s="230" t="s">
        <v>444</v>
      </c>
      <c r="F89" s="231"/>
      <c r="G89" s="232" t="s">
        <v>44</v>
      </c>
      <c r="H89" s="232" t="s">
        <v>44</v>
      </c>
      <c r="I89" s="232" t="s">
        <v>44</v>
      </c>
      <c r="J89" s="232" t="s">
        <v>44</v>
      </c>
      <c r="K89" s="232" t="s">
        <v>44</v>
      </c>
      <c r="L89" s="232" t="s">
        <v>44</v>
      </c>
      <c r="M89" s="232" t="s">
        <v>44</v>
      </c>
      <c r="N89" s="232" t="s">
        <v>44</v>
      </c>
      <c r="O89" s="232" t="s">
        <v>44</v>
      </c>
      <c r="P89" s="232" t="s">
        <v>44</v>
      </c>
      <c r="Q89" s="232" t="s">
        <v>44</v>
      </c>
      <c r="R89" s="232" t="s">
        <v>44</v>
      </c>
      <c r="S89" s="232" t="s">
        <v>44</v>
      </c>
      <c r="T89" s="232" t="s">
        <v>44</v>
      </c>
      <c r="U89" s="232" t="s">
        <v>44</v>
      </c>
      <c r="V89" s="232" t="s">
        <v>44</v>
      </c>
      <c r="W89" s="232" t="s">
        <v>44</v>
      </c>
      <c r="X89" s="232" t="s">
        <v>44</v>
      </c>
      <c r="Y89" s="232" t="s">
        <v>44</v>
      </c>
      <c r="Z89" s="232" t="s">
        <v>44</v>
      </c>
      <c r="AA89" s="232" t="s">
        <v>44</v>
      </c>
      <c r="AB89" s="232" t="s">
        <v>44</v>
      </c>
      <c r="AC89" s="232" t="s">
        <v>44</v>
      </c>
      <c r="AD89" s="232" t="s">
        <v>44</v>
      </c>
      <c r="AE89" s="232" t="s">
        <v>44</v>
      </c>
      <c r="AF89" s="232" t="s">
        <v>44</v>
      </c>
      <c r="AG89" s="232" t="s">
        <v>44</v>
      </c>
      <c r="AH89" s="232" t="s">
        <v>44</v>
      </c>
      <c r="AI89" s="232" t="s">
        <v>44</v>
      </c>
      <c r="AJ89" s="232" t="s">
        <v>44</v>
      </c>
      <c r="AK89" s="232" t="s">
        <v>44</v>
      </c>
      <c r="AL89" s="232" t="s">
        <v>44</v>
      </c>
      <c r="AM89" s="232" t="s">
        <v>44</v>
      </c>
      <c r="AN89" s="232" t="s">
        <v>44</v>
      </c>
    </row>
    <row r="90" spans="1:40" s="208" customFormat="1" x14ac:dyDescent="0.25">
      <c r="A90" s="203" t="s">
        <v>445</v>
      </c>
      <c r="B90" s="204"/>
      <c r="C90" s="205">
        <v>4</v>
      </c>
      <c r="D90" s="230" t="s">
        <v>446</v>
      </c>
      <c r="E90" s="230" t="s">
        <v>447</v>
      </c>
      <c r="F90" s="231"/>
      <c r="G90" s="232" t="s">
        <v>42</v>
      </c>
      <c r="H90" s="232" t="s">
        <v>42</v>
      </c>
      <c r="I90" s="232" t="s">
        <v>42</v>
      </c>
      <c r="J90" s="232" t="s">
        <v>42</v>
      </c>
      <c r="K90" s="232" t="s">
        <v>42</v>
      </c>
      <c r="L90" s="232" t="s">
        <v>42</v>
      </c>
      <c r="M90" s="232" t="s">
        <v>42</v>
      </c>
      <c r="N90" s="232" t="s">
        <v>42</v>
      </c>
      <c r="O90" s="232" t="s">
        <v>42</v>
      </c>
      <c r="P90" s="232" t="s">
        <v>42</v>
      </c>
      <c r="Q90" s="232" t="s">
        <v>42</v>
      </c>
      <c r="R90" s="232" t="s">
        <v>42</v>
      </c>
      <c r="S90" s="232" t="s">
        <v>42</v>
      </c>
      <c r="T90" s="232" t="s">
        <v>42</v>
      </c>
      <c r="U90" s="232" t="s">
        <v>42</v>
      </c>
      <c r="V90" s="232" t="s">
        <v>42</v>
      </c>
      <c r="W90" s="232" t="s">
        <v>42</v>
      </c>
      <c r="X90" s="232" t="s">
        <v>42</v>
      </c>
      <c r="Y90" s="232" t="s">
        <v>42</v>
      </c>
      <c r="Z90" s="232" t="s">
        <v>42</v>
      </c>
      <c r="AA90" s="232" t="s">
        <v>42</v>
      </c>
      <c r="AB90" s="232" t="s">
        <v>42</v>
      </c>
      <c r="AC90" s="232" t="s">
        <v>42</v>
      </c>
      <c r="AD90" s="232" t="s">
        <v>42</v>
      </c>
      <c r="AE90" s="232" t="s">
        <v>42</v>
      </c>
      <c r="AF90" s="232" t="s">
        <v>42</v>
      </c>
      <c r="AG90" s="232" t="s">
        <v>42</v>
      </c>
      <c r="AH90" s="232" t="s">
        <v>42</v>
      </c>
      <c r="AI90" s="232" t="s">
        <v>42</v>
      </c>
      <c r="AJ90" s="232" t="s">
        <v>42</v>
      </c>
      <c r="AK90" s="232" t="s">
        <v>42</v>
      </c>
      <c r="AL90" s="232" t="s">
        <v>42</v>
      </c>
      <c r="AM90" s="232" t="s">
        <v>42</v>
      </c>
      <c r="AN90" s="232" t="s">
        <v>42</v>
      </c>
    </row>
    <row r="91" spans="1:40" s="228" customFormat="1" x14ac:dyDescent="0.25">
      <c r="A91" s="203" t="s">
        <v>448</v>
      </c>
      <c r="B91" s="204"/>
      <c r="C91" s="205">
        <v>4</v>
      </c>
      <c r="D91" s="230" t="s">
        <v>449</v>
      </c>
      <c r="E91" s="230" t="s">
        <v>317</v>
      </c>
      <c r="F91" s="231"/>
      <c r="G91" s="232" t="s">
        <v>42</v>
      </c>
      <c r="H91" s="232" t="s">
        <v>42</v>
      </c>
      <c r="I91" s="232" t="s">
        <v>42</v>
      </c>
      <c r="J91" s="232" t="s">
        <v>42</v>
      </c>
      <c r="K91" s="232" t="s">
        <v>42</v>
      </c>
      <c r="L91" s="232" t="s">
        <v>42</v>
      </c>
      <c r="M91" s="232" t="s">
        <v>42</v>
      </c>
      <c r="N91" s="232" t="s">
        <v>42</v>
      </c>
      <c r="O91" s="232" t="s">
        <v>42</v>
      </c>
      <c r="P91" s="232" t="s">
        <v>42</v>
      </c>
      <c r="Q91" s="232" t="s">
        <v>42</v>
      </c>
      <c r="R91" s="232" t="s">
        <v>42</v>
      </c>
      <c r="S91" s="232" t="s">
        <v>42</v>
      </c>
      <c r="T91" s="232" t="s">
        <v>42</v>
      </c>
      <c r="U91" s="232" t="s">
        <v>42</v>
      </c>
      <c r="V91" s="232" t="s">
        <v>42</v>
      </c>
      <c r="W91" s="232" t="s">
        <v>42</v>
      </c>
      <c r="X91" s="232" t="s">
        <v>42</v>
      </c>
      <c r="Y91" s="232" t="s">
        <v>42</v>
      </c>
      <c r="Z91" s="232" t="s">
        <v>42</v>
      </c>
      <c r="AA91" s="232" t="s">
        <v>42</v>
      </c>
      <c r="AB91" s="232" t="s">
        <v>42</v>
      </c>
      <c r="AC91" s="232" t="s">
        <v>42</v>
      </c>
      <c r="AD91" s="232" t="s">
        <v>42</v>
      </c>
      <c r="AE91" s="232" t="s">
        <v>42</v>
      </c>
      <c r="AF91" s="232" t="s">
        <v>42</v>
      </c>
      <c r="AG91" s="232" t="s">
        <v>42</v>
      </c>
      <c r="AH91" s="232" t="s">
        <v>42</v>
      </c>
      <c r="AI91" s="232" t="s">
        <v>42</v>
      </c>
      <c r="AJ91" s="232" t="s">
        <v>42</v>
      </c>
      <c r="AK91" s="232" t="s">
        <v>42</v>
      </c>
      <c r="AL91" s="232" t="s">
        <v>42</v>
      </c>
      <c r="AM91" s="232" t="s">
        <v>42</v>
      </c>
      <c r="AN91" s="232" t="s">
        <v>42</v>
      </c>
    </row>
    <row r="92" spans="1:40" s="208" customFormat="1" x14ac:dyDescent="0.25">
      <c r="A92" s="203" t="s">
        <v>450</v>
      </c>
      <c r="B92" s="204"/>
      <c r="C92" s="205">
        <v>4</v>
      </c>
      <c r="D92" s="230" t="s">
        <v>319</v>
      </c>
      <c r="E92" s="230" t="s">
        <v>319</v>
      </c>
      <c r="F92" s="231"/>
      <c r="G92" s="232" t="s">
        <v>42</v>
      </c>
      <c r="H92" s="232" t="s">
        <v>42</v>
      </c>
      <c r="I92" s="232" t="s">
        <v>42</v>
      </c>
      <c r="J92" s="232" t="s">
        <v>42</v>
      </c>
      <c r="K92" s="232" t="s">
        <v>42</v>
      </c>
      <c r="L92" s="232" t="s">
        <v>42</v>
      </c>
      <c r="M92" s="232" t="s">
        <v>42</v>
      </c>
      <c r="N92" s="232" t="s">
        <v>42</v>
      </c>
      <c r="O92" s="232" t="s">
        <v>42</v>
      </c>
      <c r="P92" s="232" t="s">
        <v>42</v>
      </c>
      <c r="Q92" s="232" t="s">
        <v>42</v>
      </c>
      <c r="R92" s="232" t="s">
        <v>42</v>
      </c>
      <c r="S92" s="232" t="s">
        <v>42</v>
      </c>
      <c r="T92" s="232" t="s">
        <v>42</v>
      </c>
      <c r="U92" s="232" t="s">
        <v>42</v>
      </c>
      <c r="V92" s="232" t="s">
        <v>42</v>
      </c>
      <c r="W92" s="232" t="s">
        <v>42</v>
      </c>
      <c r="X92" s="232" t="s">
        <v>42</v>
      </c>
      <c r="Y92" s="232" t="s">
        <v>42</v>
      </c>
      <c r="Z92" s="232" t="s">
        <v>42</v>
      </c>
      <c r="AA92" s="232" t="s">
        <v>42</v>
      </c>
      <c r="AB92" s="232" t="s">
        <v>42</v>
      </c>
      <c r="AC92" s="232" t="s">
        <v>42</v>
      </c>
      <c r="AD92" s="232" t="s">
        <v>42</v>
      </c>
      <c r="AE92" s="232" t="s">
        <v>42</v>
      </c>
      <c r="AF92" s="232" t="s">
        <v>42</v>
      </c>
      <c r="AG92" s="232" t="s">
        <v>42</v>
      </c>
      <c r="AH92" s="232" t="s">
        <v>42</v>
      </c>
      <c r="AI92" s="232" t="s">
        <v>42</v>
      </c>
      <c r="AJ92" s="232" t="s">
        <v>42</v>
      </c>
      <c r="AK92" s="232" t="s">
        <v>42</v>
      </c>
      <c r="AL92" s="232" t="s">
        <v>42</v>
      </c>
      <c r="AM92" s="232" t="s">
        <v>42</v>
      </c>
      <c r="AN92" s="232" t="s">
        <v>42</v>
      </c>
    </row>
    <row r="93" spans="1:40" s="208" customFormat="1" x14ac:dyDescent="0.25">
      <c r="A93" s="203" t="s">
        <v>451</v>
      </c>
      <c r="B93" s="204"/>
      <c r="C93" s="205">
        <v>4</v>
      </c>
      <c r="D93" s="230" t="s">
        <v>452</v>
      </c>
      <c r="E93" s="230" t="s">
        <v>453</v>
      </c>
      <c r="F93" s="231"/>
      <c r="G93" s="232" t="s">
        <v>42</v>
      </c>
      <c r="H93" s="232" t="s">
        <v>42</v>
      </c>
      <c r="I93" s="232" t="s">
        <v>42</v>
      </c>
      <c r="J93" s="232" t="s">
        <v>42</v>
      </c>
      <c r="K93" s="232" t="s">
        <v>42</v>
      </c>
      <c r="L93" s="232" t="s">
        <v>42</v>
      </c>
      <c r="M93" s="232" t="s">
        <v>42</v>
      </c>
      <c r="N93" s="232" t="s">
        <v>42</v>
      </c>
      <c r="O93" s="232" t="s">
        <v>42</v>
      </c>
      <c r="P93" s="232" t="s">
        <v>42</v>
      </c>
      <c r="Q93" s="232" t="s">
        <v>42</v>
      </c>
      <c r="R93" s="232" t="s">
        <v>42</v>
      </c>
      <c r="S93" s="232" t="s">
        <v>42</v>
      </c>
      <c r="T93" s="232" t="s">
        <v>42</v>
      </c>
      <c r="U93" s="232" t="s">
        <v>42</v>
      </c>
      <c r="V93" s="232" t="s">
        <v>42</v>
      </c>
      <c r="W93" s="232" t="s">
        <v>42</v>
      </c>
      <c r="X93" s="232" t="s">
        <v>42</v>
      </c>
      <c r="Y93" s="232" t="s">
        <v>42</v>
      </c>
      <c r="Z93" s="232" t="s">
        <v>42</v>
      </c>
      <c r="AA93" s="232" t="s">
        <v>42</v>
      </c>
      <c r="AB93" s="232" t="s">
        <v>42</v>
      </c>
      <c r="AC93" s="232" t="s">
        <v>42</v>
      </c>
      <c r="AD93" s="232" t="s">
        <v>42</v>
      </c>
      <c r="AE93" s="232" t="s">
        <v>42</v>
      </c>
      <c r="AF93" s="232" t="s">
        <v>42</v>
      </c>
      <c r="AG93" s="232" t="s">
        <v>42</v>
      </c>
      <c r="AH93" s="232" t="s">
        <v>42</v>
      </c>
      <c r="AI93" s="232" t="s">
        <v>42</v>
      </c>
      <c r="AJ93" s="232" t="s">
        <v>42</v>
      </c>
      <c r="AK93" s="232" t="s">
        <v>42</v>
      </c>
      <c r="AL93" s="232" t="s">
        <v>42</v>
      </c>
      <c r="AM93" s="232" t="s">
        <v>42</v>
      </c>
      <c r="AN93" s="232" t="s">
        <v>42</v>
      </c>
    </row>
    <row r="94" spans="1:40" s="208" customFormat="1" x14ac:dyDescent="0.25">
      <c r="A94" s="203" t="s">
        <v>454</v>
      </c>
      <c r="B94" s="204"/>
      <c r="C94" s="205">
        <v>4</v>
      </c>
      <c r="D94" s="230" t="s">
        <v>304</v>
      </c>
      <c r="E94" s="230" t="s">
        <v>305</v>
      </c>
      <c r="F94" s="231"/>
      <c r="G94" s="232" t="s">
        <v>42</v>
      </c>
      <c r="H94" s="232" t="s">
        <v>42</v>
      </c>
      <c r="I94" s="232" t="s">
        <v>42</v>
      </c>
      <c r="J94" s="232" t="s">
        <v>42</v>
      </c>
      <c r="K94" s="232" t="s">
        <v>42</v>
      </c>
      <c r="L94" s="232" t="s">
        <v>42</v>
      </c>
      <c r="M94" s="232" t="s">
        <v>42</v>
      </c>
      <c r="N94" s="232" t="s">
        <v>42</v>
      </c>
      <c r="O94" s="232" t="s">
        <v>42</v>
      </c>
      <c r="P94" s="232" t="s">
        <v>42</v>
      </c>
      <c r="Q94" s="232" t="s">
        <v>42</v>
      </c>
      <c r="R94" s="232" t="s">
        <v>42</v>
      </c>
      <c r="S94" s="232" t="s">
        <v>42</v>
      </c>
      <c r="T94" s="232" t="s">
        <v>42</v>
      </c>
      <c r="U94" s="232" t="s">
        <v>42</v>
      </c>
      <c r="V94" s="232" t="s">
        <v>42</v>
      </c>
      <c r="W94" s="232" t="s">
        <v>42</v>
      </c>
      <c r="X94" s="232" t="s">
        <v>42</v>
      </c>
      <c r="Y94" s="232" t="s">
        <v>42</v>
      </c>
      <c r="Z94" s="232" t="s">
        <v>42</v>
      </c>
      <c r="AA94" s="232" t="s">
        <v>42</v>
      </c>
      <c r="AB94" s="232" t="s">
        <v>42</v>
      </c>
      <c r="AC94" s="232" t="s">
        <v>42</v>
      </c>
      <c r="AD94" s="232" t="s">
        <v>42</v>
      </c>
      <c r="AE94" s="232" t="s">
        <v>42</v>
      </c>
      <c r="AF94" s="232" t="s">
        <v>42</v>
      </c>
      <c r="AG94" s="232" t="s">
        <v>42</v>
      </c>
      <c r="AH94" s="232" t="s">
        <v>42</v>
      </c>
      <c r="AI94" s="232" t="s">
        <v>42</v>
      </c>
      <c r="AJ94" s="232" t="s">
        <v>42</v>
      </c>
      <c r="AK94" s="232" t="s">
        <v>42</v>
      </c>
      <c r="AL94" s="232" t="s">
        <v>42</v>
      </c>
      <c r="AM94" s="232" t="s">
        <v>42</v>
      </c>
      <c r="AN94" s="232" t="s">
        <v>42</v>
      </c>
    </row>
    <row r="95" spans="1:40" s="208" customFormat="1" x14ac:dyDescent="0.25">
      <c r="A95" s="203" t="s">
        <v>455</v>
      </c>
      <c r="B95" s="204"/>
      <c r="C95" s="205">
        <v>4</v>
      </c>
      <c r="D95" s="230" t="s">
        <v>321</v>
      </c>
      <c r="E95" s="230" t="s">
        <v>322</v>
      </c>
      <c r="F95" s="231"/>
      <c r="G95" s="232" t="s">
        <v>42</v>
      </c>
      <c r="H95" s="232" t="s">
        <v>42</v>
      </c>
      <c r="I95" s="232" t="s">
        <v>42</v>
      </c>
      <c r="J95" s="232" t="s">
        <v>42</v>
      </c>
      <c r="K95" s="232" t="s">
        <v>42</v>
      </c>
      <c r="L95" s="232" t="s">
        <v>42</v>
      </c>
      <c r="M95" s="232" t="s">
        <v>42</v>
      </c>
      <c r="N95" s="232" t="s">
        <v>42</v>
      </c>
      <c r="O95" s="232" t="s">
        <v>42</v>
      </c>
      <c r="P95" s="232" t="s">
        <v>42</v>
      </c>
      <c r="Q95" s="232" t="s">
        <v>42</v>
      </c>
      <c r="R95" s="232" t="s">
        <v>42</v>
      </c>
      <c r="S95" s="232" t="s">
        <v>42</v>
      </c>
      <c r="T95" s="232" t="s">
        <v>42</v>
      </c>
      <c r="U95" s="232" t="s">
        <v>42</v>
      </c>
      <c r="V95" s="232" t="s">
        <v>42</v>
      </c>
      <c r="W95" s="232" t="s">
        <v>42</v>
      </c>
      <c r="X95" s="232" t="s">
        <v>42</v>
      </c>
      <c r="Y95" s="232" t="s">
        <v>42</v>
      </c>
      <c r="Z95" s="232" t="s">
        <v>42</v>
      </c>
      <c r="AA95" s="232" t="s">
        <v>42</v>
      </c>
      <c r="AB95" s="232" t="s">
        <v>42</v>
      </c>
      <c r="AC95" s="232" t="s">
        <v>42</v>
      </c>
      <c r="AD95" s="232" t="s">
        <v>42</v>
      </c>
      <c r="AE95" s="232" t="s">
        <v>42</v>
      </c>
      <c r="AF95" s="232" t="s">
        <v>42</v>
      </c>
      <c r="AG95" s="232" t="s">
        <v>42</v>
      </c>
      <c r="AH95" s="232" t="s">
        <v>42</v>
      </c>
      <c r="AI95" s="232" t="s">
        <v>42</v>
      </c>
      <c r="AJ95" s="232" t="s">
        <v>42</v>
      </c>
      <c r="AK95" s="232" t="s">
        <v>42</v>
      </c>
      <c r="AL95" s="232" t="s">
        <v>42</v>
      </c>
      <c r="AM95" s="232" t="s">
        <v>42</v>
      </c>
      <c r="AN95" s="232" t="s">
        <v>42</v>
      </c>
    </row>
    <row r="96" spans="1:40" s="208" customFormat="1" x14ac:dyDescent="0.25">
      <c r="A96" s="203" t="s">
        <v>456</v>
      </c>
      <c r="B96" s="204"/>
      <c r="C96" s="205">
        <v>4</v>
      </c>
      <c r="D96" s="230" t="s">
        <v>457</v>
      </c>
      <c r="E96" s="230" t="s">
        <v>458</v>
      </c>
      <c r="F96" s="231"/>
      <c r="G96" s="232" t="s">
        <v>44</v>
      </c>
      <c r="H96" s="232" t="s">
        <v>44</v>
      </c>
      <c r="I96" s="232" t="s">
        <v>44</v>
      </c>
      <c r="J96" s="232" t="s">
        <v>44</v>
      </c>
      <c r="K96" s="232" t="s">
        <v>44</v>
      </c>
      <c r="L96" s="232" t="s">
        <v>44</v>
      </c>
      <c r="M96" s="232" t="s">
        <v>44</v>
      </c>
      <c r="N96" s="232" t="s">
        <v>44</v>
      </c>
      <c r="O96" s="232" t="s">
        <v>44</v>
      </c>
      <c r="P96" s="232" t="s">
        <v>44</v>
      </c>
      <c r="Q96" s="232" t="s">
        <v>44</v>
      </c>
      <c r="R96" s="232" t="s">
        <v>44</v>
      </c>
      <c r="S96" s="232" t="s">
        <v>44</v>
      </c>
      <c r="T96" s="232" t="s">
        <v>44</v>
      </c>
      <c r="U96" s="232" t="s">
        <v>44</v>
      </c>
      <c r="V96" s="232" t="s">
        <v>44</v>
      </c>
      <c r="W96" s="232" t="s">
        <v>44</v>
      </c>
      <c r="X96" s="232" t="s">
        <v>44</v>
      </c>
      <c r="Y96" s="232" t="s">
        <v>44</v>
      </c>
      <c r="Z96" s="232" t="s">
        <v>44</v>
      </c>
      <c r="AA96" s="232" t="s">
        <v>44</v>
      </c>
      <c r="AB96" s="232" t="s">
        <v>44</v>
      </c>
      <c r="AC96" s="232" t="s">
        <v>44</v>
      </c>
      <c r="AD96" s="232" t="s">
        <v>44</v>
      </c>
      <c r="AE96" s="232" t="s">
        <v>44</v>
      </c>
      <c r="AF96" s="232" t="s">
        <v>44</v>
      </c>
      <c r="AG96" s="232" t="s">
        <v>44</v>
      </c>
      <c r="AH96" s="232" t="s">
        <v>44</v>
      </c>
      <c r="AI96" s="232" t="s">
        <v>44</v>
      </c>
      <c r="AJ96" s="232" t="s">
        <v>44</v>
      </c>
      <c r="AK96" s="232" t="s">
        <v>44</v>
      </c>
      <c r="AL96" s="232" t="s">
        <v>44</v>
      </c>
      <c r="AM96" s="232" t="s">
        <v>44</v>
      </c>
      <c r="AN96" s="232" t="s">
        <v>44</v>
      </c>
    </row>
    <row r="97" spans="1:40" s="208" customFormat="1" x14ac:dyDescent="0.25">
      <c r="A97" s="203" t="s">
        <v>459</v>
      </c>
      <c r="B97" s="204"/>
      <c r="C97" s="205">
        <v>4</v>
      </c>
      <c r="D97" s="230" t="s">
        <v>460</v>
      </c>
      <c r="E97" s="230" t="s">
        <v>461</v>
      </c>
      <c r="F97" s="231"/>
      <c r="G97" s="232" t="s">
        <v>42</v>
      </c>
      <c r="H97" s="232" t="s">
        <v>42</v>
      </c>
      <c r="I97" s="232" t="s">
        <v>42</v>
      </c>
      <c r="J97" s="232" t="s">
        <v>42</v>
      </c>
      <c r="K97" s="232" t="s">
        <v>42</v>
      </c>
      <c r="L97" s="232" t="s">
        <v>42</v>
      </c>
      <c r="M97" s="232" t="s">
        <v>42</v>
      </c>
      <c r="N97" s="232" t="s">
        <v>42</v>
      </c>
      <c r="O97" s="232" t="s">
        <v>42</v>
      </c>
      <c r="P97" s="232" t="s">
        <v>42</v>
      </c>
      <c r="Q97" s="232" t="s">
        <v>42</v>
      </c>
      <c r="R97" s="232" t="s">
        <v>42</v>
      </c>
      <c r="S97" s="232" t="s">
        <v>42</v>
      </c>
      <c r="T97" s="232" t="s">
        <v>42</v>
      </c>
      <c r="U97" s="232" t="s">
        <v>42</v>
      </c>
      <c r="V97" s="232" t="s">
        <v>42</v>
      </c>
      <c r="W97" s="232" t="s">
        <v>42</v>
      </c>
      <c r="X97" s="232" t="s">
        <v>42</v>
      </c>
      <c r="Y97" s="232" t="s">
        <v>42</v>
      </c>
      <c r="Z97" s="232" t="s">
        <v>42</v>
      </c>
      <c r="AA97" s="232" t="s">
        <v>42</v>
      </c>
      <c r="AB97" s="232" t="s">
        <v>42</v>
      </c>
      <c r="AC97" s="232" t="s">
        <v>42</v>
      </c>
      <c r="AD97" s="232" t="s">
        <v>42</v>
      </c>
      <c r="AE97" s="232" t="s">
        <v>42</v>
      </c>
      <c r="AF97" s="232" t="s">
        <v>42</v>
      </c>
      <c r="AG97" s="232" t="s">
        <v>42</v>
      </c>
      <c r="AH97" s="232" t="s">
        <v>42</v>
      </c>
      <c r="AI97" s="232" t="s">
        <v>42</v>
      </c>
      <c r="AJ97" s="232" t="s">
        <v>42</v>
      </c>
      <c r="AK97" s="232" t="s">
        <v>42</v>
      </c>
      <c r="AL97" s="232" t="s">
        <v>42</v>
      </c>
      <c r="AM97" s="232" t="s">
        <v>42</v>
      </c>
      <c r="AN97" s="232" t="s">
        <v>42</v>
      </c>
    </row>
    <row r="98" spans="1:40" s="208" customFormat="1" x14ac:dyDescent="0.25">
      <c r="A98" s="203" t="s">
        <v>462</v>
      </c>
      <c r="B98" s="204"/>
      <c r="C98" s="205">
        <v>4</v>
      </c>
      <c r="D98" s="230" t="s">
        <v>463</v>
      </c>
      <c r="E98" s="230" t="s">
        <v>464</v>
      </c>
      <c r="F98" s="231"/>
      <c r="G98" s="232" t="s">
        <v>42</v>
      </c>
      <c r="H98" s="232" t="s">
        <v>42</v>
      </c>
      <c r="I98" s="232" t="s">
        <v>42</v>
      </c>
      <c r="J98" s="232" t="s">
        <v>42</v>
      </c>
      <c r="K98" s="232" t="s">
        <v>42</v>
      </c>
      <c r="L98" s="232" t="s">
        <v>42</v>
      </c>
      <c r="M98" s="232" t="s">
        <v>42</v>
      </c>
      <c r="N98" s="232" t="s">
        <v>42</v>
      </c>
      <c r="O98" s="232" t="s">
        <v>42</v>
      </c>
      <c r="P98" s="232" t="s">
        <v>42</v>
      </c>
      <c r="Q98" s="232" t="s">
        <v>42</v>
      </c>
      <c r="R98" s="232" t="s">
        <v>42</v>
      </c>
      <c r="S98" s="232" t="s">
        <v>42</v>
      </c>
      <c r="T98" s="232" t="s">
        <v>42</v>
      </c>
      <c r="U98" s="232" t="s">
        <v>42</v>
      </c>
      <c r="V98" s="232" t="s">
        <v>42</v>
      </c>
      <c r="W98" s="232" t="s">
        <v>42</v>
      </c>
      <c r="X98" s="232" t="s">
        <v>42</v>
      </c>
      <c r="Y98" s="232" t="s">
        <v>42</v>
      </c>
      <c r="Z98" s="232" t="s">
        <v>42</v>
      </c>
      <c r="AA98" s="232" t="s">
        <v>42</v>
      </c>
      <c r="AB98" s="232" t="s">
        <v>42</v>
      </c>
      <c r="AC98" s="232" t="s">
        <v>42</v>
      </c>
      <c r="AD98" s="232" t="s">
        <v>42</v>
      </c>
      <c r="AE98" s="232" t="s">
        <v>42</v>
      </c>
      <c r="AF98" s="232" t="s">
        <v>42</v>
      </c>
      <c r="AG98" s="232" t="s">
        <v>42</v>
      </c>
      <c r="AH98" s="232" t="s">
        <v>42</v>
      </c>
      <c r="AI98" s="232" t="s">
        <v>42</v>
      </c>
      <c r="AJ98" s="232" t="s">
        <v>42</v>
      </c>
      <c r="AK98" s="232" t="s">
        <v>42</v>
      </c>
      <c r="AL98" s="232" t="s">
        <v>42</v>
      </c>
      <c r="AM98" s="232" t="s">
        <v>42</v>
      </c>
      <c r="AN98" s="232" t="s">
        <v>42</v>
      </c>
    </row>
    <row r="99" spans="1:40" s="208" customFormat="1" x14ac:dyDescent="0.25">
      <c r="A99" s="203" t="s">
        <v>465</v>
      </c>
      <c r="B99" s="204"/>
      <c r="C99" s="205">
        <v>4</v>
      </c>
      <c r="D99" s="230" t="s">
        <v>466</v>
      </c>
      <c r="E99" s="230" t="s">
        <v>467</v>
      </c>
      <c r="F99" s="231"/>
      <c r="G99" s="232" t="s">
        <v>42</v>
      </c>
      <c r="H99" s="232" t="s">
        <v>42</v>
      </c>
      <c r="I99" s="232" t="s">
        <v>42</v>
      </c>
      <c r="J99" s="232" t="s">
        <v>42</v>
      </c>
      <c r="K99" s="232" t="s">
        <v>42</v>
      </c>
      <c r="L99" s="232" t="s">
        <v>42</v>
      </c>
      <c r="M99" s="232" t="s">
        <v>42</v>
      </c>
      <c r="N99" s="232" t="s">
        <v>42</v>
      </c>
      <c r="O99" s="232" t="s">
        <v>42</v>
      </c>
      <c r="P99" s="232" t="s">
        <v>42</v>
      </c>
      <c r="Q99" s="232" t="s">
        <v>42</v>
      </c>
      <c r="R99" s="232" t="s">
        <v>42</v>
      </c>
      <c r="S99" s="232" t="s">
        <v>42</v>
      </c>
      <c r="T99" s="232" t="s">
        <v>42</v>
      </c>
      <c r="U99" s="232" t="s">
        <v>42</v>
      </c>
      <c r="V99" s="232" t="s">
        <v>42</v>
      </c>
      <c r="W99" s="232" t="s">
        <v>42</v>
      </c>
      <c r="X99" s="232" t="s">
        <v>42</v>
      </c>
      <c r="Y99" s="232" t="s">
        <v>42</v>
      </c>
      <c r="Z99" s="232" t="s">
        <v>42</v>
      </c>
      <c r="AA99" s="232" t="s">
        <v>42</v>
      </c>
      <c r="AB99" s="232" t="s">
        <v>42</v>
      </c>
      <c r="AC99" s="232" t="s">
        <v>42</v>
      </c>
      <c r="AD99" s="232" t="s">
        <v>42</v>
      </c>
      <c r="AE99" s="232" t="s">
        <v>42</v>
      </c>
      <c r="AF99" s="232" t="s">
        <v>42</v>
      </c>
      <c r="AG99" s="232" t="s">
        <v>42</v>
      </c>
      <c r="AH99" s="232" t="s">
        <v>42</v>
      </c>
      <c r="AI99" s="232" t="s">
        <v>42</v>
      </c>
      <c r="AJ99" s="232" t="s">
        <v>42</v>
      </c>
      <c r="AK99" s="232" t="s">
        <v>42</v>
      </c>
      <c r="AL99" s="232" t="s">
        <v>42</v>
      </c>
      <c r="AM99" s="232" t="s">
        <v>42</v>
      </c>
      <c r="AN99" s="232" t="s">
        <v>42</v>
      </c>
    </row>
    <row r="100" spans="1:40" s="208" customFormat="1" x14ac:dyDescent="0.25">
      <c r="A100" s="203" t="s">
        <v>468</v>
      </c>
      <c r="B100" s="204"/>
      <c r="C100" s="205">
        <v>4</v>
      </c>
      <c r="D100" s="230" t="s">
        <v>258</v>
      </c>
      <c r="E100" s="230" t="s">
        <v>259</v>
      </c>
      <c r="F100" s="231"/>
      <c r="G100" s="232" t="s">
        <v>42</v>
      </c>
      <c r="H100" s="232" t="s">
        <v>42</v>
      </c>
      <c r="I100" s="232" t="s">
        <v>42</v>
      </c>
      <c r="J100" s="232" t="s">
        <v>42</v>
      </c>
      <c r="K100" s="232" t="s">
        <v>42</v>
      </c>
      <c r="L100" s="232" t="s">
        <v>42</v>
      </c>
      <c r="M100" s="232" t="s">
        <v>42</v>
      </c>
      <c r="N100" s="232" t="s">
        <v>42</v>
      </c>
      <c r="O100" s="232" t="s">
        <v>42</v>
      </c>
      <c r="P100" s="232" t="s">
        <v>42</v>
      </c>
      <c r="Q100" s="232" t="s">
        <v>42</v>
      </c>
      <c r="R100" s="232" t="s">
        <v>42</v>
      </c>
      <c r="S100" s="232" t="s">
        <v>42</v>
      </c>
      <c r="T100" s="232" t="s">
        <v>42</v>
      </c>
      <c r="U100" s="232" t="s">
        <v>42</v>
      </c>
      <c r="V100" s="232" t="s">
        <v>42</v>
      </c>
      <c r="W100" s="232" t="s">
        <v>42</v>
      </c>
      <c r="X100" s="232" t="s">
        <v>42</v>
      </c>
      <c r="Y100" s="232" t="s">
        <v>42</v>
      </c>
      <c r="Z100" s="232" t="s">
        <v>42</v>
      </c>
      <c r="AA100" s="232" t="s">
        <v>42</v>
      </c>
      <c r="AB100" s="232" t="s">
        <v>42</v>
      </c>
      <c r="AC100" s="232" t="s">
        <v>42</v>
      </c>
      <c r="AD100" s="232" t="s">
        <v>42</v>
      </c>
      <c r="AE100" s="232" t="s">
        <v>42</v>
      </c>
      <c r="AF100" s="232" t="s">
        <v>42</v>
      </c>
      <c r="AG100" s="232" t="s">
        <v>42</v>
      </c>
      <c r="AH100" s="232" t="s">
        <v>42</v>
      </c>
      <c r="AI100" s="232" t="s">
        <v>42</v>
      </c>
      <c r="AJ100" s="232" t="s">
        <v>42</v>
      </c>
      <c r="AK100" s="232" t="s">
        <v>42</v>
      </c>
      <c r="AL100" s="232" t="s">
        <v>42</v>
      </c>
      <c r="AM100" s="232" t="s">
        <v>42</v>
      </c>
      <c r="AN100" s="232" t="s">
        <v>42</v>
      </c>
    </row>
    <row r="101" spans="1:40" s="208" customFormat="1" x14ac:dyDescent="0.25">
      <c r="A101" s="203" t="s">
        <v>469</v>
      </c>
      <c r="B101" s="204"/>
      <c r="C101" s="205">
        <v>4</v>
      </c>
      <c r="D101" s="230" t="s">
        <v>470</v>
      </c>
      <c r="E101" s="230" t="s">
        <v>471</v>
      </c>
      <c r="F101" s="231"/>
      <c r="G101" s="232" t="s">
        <v>42</v>
      </c>
      <c r="H101" s="232" t="s">
        <v>42</v>
      </c>
      <c r="I101" s="232" t="s">
        <v>42</v>
      </c>
      <c r="J101" s="232" t="s">
        <v>42</v>
      </c>
      <c r="K101" s="232" t="s">
        <v>42</v>
      </c>
      <c r="L101" s="232" t="s">
        <v>42</v>
      </c>
      <c r="M101" s="232" t="s">
        <v>42</v>
      </c>
      <c r="N101" s="232" t="s">
        <v>42</v>
      </c>
      <c r="O101" s="232" t="s">
        <v>42</v>
      </c>
      <c r="P101" s="232" t="s">
        <v>42</v>
      </c>
      <c r="Q101" s="232" t="s">
        <v>42</v>
      </c>
      <c r="R101" s="232" t="s">
        <v>42</v>
      </c>
      <c r="S101" s="232" t="s">
        <v>42</v>
      </c>
      <c r="T101" s="232" t="s">
        <v>42</v>
      </c>
      <c r="U101" s="232" t="s">
        <v>42</v>
      </c>
      <c r="V101" s="232" t="s">
        <v>42</v>
      </c>
      <c r="W101" s="232" t="s">
        <v>42</v>
      </c>
      <c r="X101" s="232" t="s">
        <v>42</v>
      </c>
      <c r="Y101" s="232" t="s">
        <v>42</v>
      </c>
      <c r="Z101" s="232" t="s">
        <v>42</v>
      </c>
      <c r="AA101" s="232" t="s">
        <v>42</v>
      </c>
      <c r="AB101" s="232" t="s">
        <v>42</v>
      </c>
      <c r="AC101" s="232" t="s">
        <v>42</v>
      </c>
      <c r="AD101" s="232" t="s">
        <v>42</v>
      </c>
      <c r="AE101" s="232" t="s">
        <v>42</v>
      </c>
      <c r="AF101" s="232" t="s">
        <v>42</v>
      </c>
      <c r="AG101" s="232" t="s">
        <v>42</v>
      </c>
      <c r="AH101" s="232" t="s">
        <v>42</v>
      </c>
      <c r="AI101" s="232" t="s">
        <v>42</v>
      </c>
      <c r="AJ101" s="232" t="s">
        <v>42</v>
      </c>
      <c r="AK101" s="232" t="s">
        <v>42</v>
      </c>
      <c r="AL101" s="232" t="s">
        <v>42</v>
      </c>
      <c r="AM101" s="232" t="s">
        <v>42</v>
      </c>
      <c r="AN101" s="232" t="s">
        <v>42</v>
      </c>
    </row>
    <row r="102" spans="1:40" s="208" customFormat="1" x14ac:dyDescent="0.25">
      <c r="A102" s="203" t="s">
        <v>472</v>
      </c>
      <c r="B102" s="204"/>
      <c r="C102" s="205">
        <v>4</v>
      </c>
      <c r="D102" s="230" t="s">
        <v>473</v>
      </c>
      <c r="E102" s="230" t="s">
        <v>474</v>
      </c>
      <c r="F102" s="231"/>
      <c r="G102" s="232" t="s">
        <v>44</v>
      </c>
      <c r="H102" s="232" t="s">
        <v>44</v>
      </c>
      <c r="I102" s="232" t="s">
        <v>44</v>
      </c>
      <c r="J102" s="232" t="s">
        <v>44</v>
      </c>
      <c r="K102" s="232" t="s">
        <v>44</v>
      </c>
      <c r="L102" s="232" t="s">
        <v>44</v>
      </c>
      <c r="M102" s="232" t="s">
        <v>44</v>
      </c>
      <c r="N102" s="232" t="s">
        <v>44</v>
      </c>
      <c r="O102" s="232" t="s">
        <v>44</v>
      </c>
      <c r="P102" s="232" t="s">
        <v>44</v>
      </c>
      <c r="Q102" s="232" t="s">
        <v>44</v>
      </c>
      <c r="R102" s="232" t="s">
        <v>44</v>
      </c>
      <c r="S102" s="232" t="s">
        <v>44</v>
      </c>
      <c r="T102" s="232" t="s">
        <v>44</v>
      </c>
      <c r="U102" s="232" t="s">
        <v>44</v>
      </c>
      <c r="V102" s="232" t="s">
        <v>44</v>
      </c>
      <c r="W102" s="232" t="s">
        <v>44</v>
      </c>
      <c r="X102" s="232" t="s">
        <v>44</v>
      </c>
      <c r="Y102" s="232" t="s">
        <v>44</v>
      </c>
      <c r="Z102" s="232" t="s">
        <v>44</v>
      </c>
      <c r="AA102" s="232" t="s">
        <v>44</v>
      </c>
      <c r="AB102" s="232" t="s">
        <v>44</v>
      </c>
      <c r="AC102" s="232" t="s">
        <v>44</v>
      </c>
      <c r="AD102" s="232" t="s">
        <v>44</v>
      </c>
      <c r="AE102" s="232" t="s">
        <v>44</v>
      </c>
      <c r="AF102" s="232" t="s">
        <v>44</v>
      </c>
      <c r="AG102" s="232" t="s">
        <v>44</v>
      </c>
      <c r="AH102" s="232" t="s">
        <v>44</v>
      </c>
      <c r="AI102" s="232" t="s">
        <v>44</v>
      </c>
      <c r="AJ102" s="232" t="s">
        <v>44</v>
      </c>
      <c r="AK102" s="232" t="s">
        <v>44</v>
      </c>
      <c r="AL102" s="232" t="s">
        <v>44</v>
      </c>
      <c r="AM102" s="232" t="s">
        <v>44</v>
      </c>
      <c r="AN102" s="232" t="s">
        <v>44</v>
      </c>
    </row>
    <row r="103" spans="1:40" s="208" customFormat="1" x14ac:dyDescent="0.25">
      <c r="A103" s="203" t="s">
        <v>475</v>
      </c>
      <c r="B103" s="204"/>
      <c r="C103" s="205">
        <v>4</v>
      </c>
      <c r="D103" s="230" t="s">
        <v>476</v>
      </c>
      <c r="E103" s="230" t="s">
        <v>477</v>
      </c>
      <c r="F103" s="231"/>
      <c r="G103" s="232" t="s">
        <v>44</v>
      </c>
      <c r="H103" s="232" t="s">
        <v>44</v>
      </c>
      <c r="I103" s="232" t="s">
        <v>44</v>
      </c>
      <c r="J103" s="232" t="s">
        <v>44</v>
      </c>
      <c r="K103" s="232" t="s">
        <v>44</v>
      </c>
      <c r="L103" s="232" t="s">
        <v>44</v>
      </c>
      <c r="M103" s="232" t="s">
        <v>44</v>
      </c>
      <c r="N103" s="232" t="s">
        <v>44</v>
      </c>
      <c r="O103" s="232" t="s">
        <v>44</v>
      </c>
      <c r="P103" s="232" t="s">
        <v>44</v>
      </c>
      <c r="Q103" s="232" t="s">
        <v>44</v>
      </c>
      <c r="R103" s="232" t="s">
        <v>44</v>
      </c>
      <c r="S103" s="232" t="s">
        <v>44</v>
      </c>
      <c r="T103" s="232" t="s">
        <v>44</v>
      </c>
      <c r="U103" s="232" t="s">
        <v>44</v>
      </c>
      <c r="V103" s="232" t="s">
        <v>44</v>
      </c>
      <c r="W103" s="232" t="s">
        <v>44</v>
      </c>
      <c r="X103" s="232" t="s">
        <v>44</v>
      </c>
      <c r="Y103" s="232" t="s">
        <v>44</v>
      </c>
      <c r="Z103" s="232" t="s">
        <v>44</v>
      </c>
      <c r="AA103" s="232" t="s">
        <v>44</v>
      </c>
      <c r="AB103" s="232" t="s">
        <v>44</v>
      </c>
      <c r="AC103" s="232" t="s">
        <v>44</v>
      </c>
      <c r="AD103" s="232" t="s">
        <v>44</v>
      </c>
      <c r="AE103" s="232" t="s">
        <v>44</v>
      </c>
      <c r="AF103" s="232" t="s">
        <v>44</v>
      </c>
      <c r="AG103" s="232" t="s">
        <v>44</v>
      </c>
      <c r="AH103" s="232" t="s">
        <v>44</v>
      </c>
      <c r="AI103" s="232" t="s">
        <v>44</v>
      </c>
      <c r="AJ103" s="232" t="s">
        <v>44</v>
      </c>
      <c r="AK103" s="232" t="s">
        <v>44</v>
      </c>
      <c r="AL103" s="232" t="s">
        <v>44</v>
      </c>
      <c r="AM103" s="232" t="s">
        <v>44</v>
      </c>
      <c r="AN103" s="232" t="s">
        <v>44</v>
      </c>
    </row>
    <row r="104" spans="1:40" s="208" customFormat="1" x14ac:dyDescent="0.25">
      <c r="A104" s="203" t="s">
        <v>478</v>
      </c>
      <c r="B104" s="204"/>
      <c r="C104" s="205">
        <v>2</v>
      </c>
      <c r="D104" s="209" t="s">
        <v>479</v>
      </c>
      <c r="E104" s="209" t="s">
        <v>480</v>
      </c>
      <c r="F104" s="209"/>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row>
    <row r="105" spans="1:40" s="234" customFormat="1" x14ac:dyDescent="0.25">
      <c r="A105" s="203" t="s">
        <v>56</v>
      </c>
      <c r="B105" s="204"/>
      <c r="C105" s="205">
        <v>3</v>
      </c>
      <c r="D105" s="248" t="s">
        <v>481</v>
      </c>
      <c r="E105" s="248" t="s">
        <v>482</v>
      </c>
      <c r="F105" s="249"/>
      <c r="G105" s="250" t="s">
        <v>553</v>
      </c>
      <c r="H105" s="250" t="s">
        <v>553</v>
      </c>
      <c r="I105" s="250" t="s">
        <v>553</v>
      </c>
      <c r="J105" s="251" t="s">
        <v>35</v>
      </c>
      <c r="K105" s="251" t="s">
        <v>35</v>
      </c>
      <c r="L105" s="251" t="s">
        <v>35</v>
      </c>
      <c r="M105" s="251" t="s">
        <v>35</v>
      </c>
      <c r="N105" s="251" t="s">
        <v>35</v>
      </c>
      <c r="O105" s="251" t="s">
        <v>35</v>
      </c>
      <c r="P105" s="251" t="s">
        <v>35</v>
      </c>
      <c r="Q105" s="250" t="s">
        <v>553</v>
      </c>
      <c r="R105" s="250" t="s">
        <v>553</v>
      </c>
      <c r="S105" s="250" t="s">
        <v>553</v>
      </c>
      <c r="T105" s="251" t="s">
        <v>35</v>
      </c>
      <c r="U105" s="251" t="s">
        <v>35</v>
      </c>
      <c r="V105" s="251" t="s">
        <v>35</v>
      </c>
      <c r="W105" s="250" t="s">
        <v>553</v>
      </c>
      <c r="X105" s="250" t="s">
        <v>553</v>
      </c>
      <c r="Y105" s="250" t="s">
        <v>553</v>
      </c>
      <c r="Z105" s="250" t="s">
        <v>553</v>
      </c>
      <c r="AA105" s="251" t="s">
        <v>35</v>
      </c>
      <c r="AB105" s="251" t="s">
        <v>35</v>
      </c>
      <c r="AC105" s="251" t="s">
        <v>35</v>
      </c>
      <c r="AD105" s="251" t="s">
        <v>35</v>
      </c>
      <c r="AE105" s="251" t="s">
        <v>35</v>
      </c>
      <c r="AF105" s="251" t="s">
        <v>35</v>
      </c>
      <c r="AG105" s="251" t="s">
        <v>35</v>
      </c>
      <c r="AH105" s="250" t="s">
        <v>553</v>
      </c>
      <c r="AI105" s="250" t="s">
        <v>553</v>
      </c>
      <c r="AJ105" s="250" t="s">
        <v>553</v>
      </c>
      <c r="AK105" s="250" t="s">
        <v>553</v>
      </c>
      <c r="AL105" s="251" t="s">
        <v>35</v>
      </c>
      <c r="AM105" s="251" t="s">
        <v>35</v>
      </c>
      <c r="AN105" s="251" t="s">
        <v>35</v>
      </c>
    </row>
    <row r="106" spans="1:40" s="234" customFormat="1" x14ac:dyDescent="0.25">
      <c r="A106" s="203" t="s">
        <v>56</v>
      </c>
      <c r="B106" s="204"/>
      <c r="C106" s="205">
        <v>3</v>
      </c>
      <c r="D106" s="248" t="s">
        <v>481</v>
      </c>
      <c r="E106" s="248" t="s">
        <v>484</v>
      </c>
      <c r="F106" s="249"/>
      <c r="G106" s="251" t="s">
        <v>35</v>
      </c>
      <c r="H106" s="251" t="s">
        <v>35</v>
      </c>
      <c r="I106" s="251" t="s">
        <v>35</v>
      </c>
      <c r="J106" s="250" t="s">
        <v>553</v>
      </c>
      <c r="K106" s="250" t="s">
        <v>553</v>
      </c>
      <c r="L106" s="250" t="s">
        <v>553</v>
      </c>
      <c r="M106" s="250" t="s">
        <v>553</v>
      </c>
      <c r="N106" s="250" t="s">
        <v>553</v>
      </c>
      <c r="O106" s="250" t="s">
        <v>553</v>
      </c>
      <c r="P106" s="250" t="s">
        <v>553</v>
      </c>
      <c r="Q106" s="251" t="s">
        <v>35</v>
      </c>
      <c r="R106" s="251" t="s">
        <v>35</v>
      </c>
      <c r="S106" s="251" t="s">
        <v>35</v>
      </c>
      <c r="T106" s="250" t="s">
        <v>553</v>
      </c>
      <c r="U106" s="250" t="s">
        <v>553</v>
      </c>
      <c r="V106" s="250" t="s">
        <v>553</v>
      </c>
      <c r="W106" s="251" t="s">
        <v>35</v>
      </c>
      <c r="X106" s="251" t="s">
        <v>35</v>
      </c>
      <c r="Y106" s="251" t="s">
        <v>35</v>
      </c>
      <c r="Z106" s="251" t="s">
        <v>35</v>
      </c>
      <c r="AA106" s="250" t="s">
        <v>553</v>
      </c>
      <c r="AB106" s="250" t="s">
        <v>553</v>
      </c>
      <c r="AC106" s="250" t="s">
        <v>553</v>
      </c>
      <c r="AD106" s="250" t="s">
        <v>553</v>
      </c>
      <c r="AE106" s="250" t="s">
        <v>553</v>
      </c>
      <c r="AF106" s="250" t="s">
        <v>553</v>
      </c>
      <c r="AG106" s="250" t="s">
        <v>553</v>
      </c>
      <c r="AH106" s="251" t="s">
        <v>35</v>
      </c>
      <c r="AI106" s="251" t="s">
        <v>35</v>
      </c>
      <c r="AJ106" s="251" t="s">
        <v>35</v>
      </c>
      <c r="AK106" s="251" t="s">
        <v>35</v>
      </c>
      <c r="AL106" s="250" t="s">
        <v>553</v>
      </c>
      <c r="AM106" s="250" t="s">
        <v>553</v>
      </c>
      <c r="AN106" s="250" t="s">
        <v>553</v>
      </c>
    </row>
    <row r="107" spans="1:40" s="252" customFormat="1" x14ac:dyDescent="0.3">
      <c r="A107" s="203" t="s">
        <v>58</v>
      </c>
      <c r="B107" s="204"/>
      <c r="C107" s="205">
        <v>3</v>
      </c>
      <c r="D107" s="248" t="s">
        <v>485</v>
      </c>
      <c r="E107" s="248" t="s">
        <v>486</v>
      </c>
      <c r="F107" s="249"/>
      <c r="G107" s="250" t="str">
        <f t="shared" ref="G107:AN107" si="6">IF(iOC_LANG_DE,"Monat","month")</f>
        <v>Monat</v>
      </c>
      <c r="H107" s="250" t="str">
        <f t="shared" si="6"/>
        <v>Monat</v>
      </c>
      <c r="I107" s="250" t="str">
        <f t="shared" si="6"/>
        <v>Monat</v>
      </c>
      <c r="J107" s="250" t="str">
        <f t="shared" si="6"/>
        <v>Monat</v>
      </c>
      <c r="K107" s="250" t="str">
        <f t="shared" si="6"/>
        <v>Monat</v>
      </c>
      <c r="L107" s="250" t="str">
        <f t="shared" si="6"/>
        <v>Monat</v>
      </c>
      <c r="M107" s="250" t="str">
        <f t="shared" si="6"/>
        <v>Monat</v>
      </c>
      <c r="N107" s="250" t="str">
        <f t="shared" si="6"/>
        <v>Monat</v>
      </c>
      <c r="O107" s="250" t="str">
        <f t="shared" si="6"/>
        <v>Monat</v>
      </c>
      <c r="P107" s="250" t="str">
        <f t="shared" si="6"/>
        <v>Monat</v>
      </c>
      <c r="Q107" s="250" t="str">
        <f t="shared" si="6"/>
        <v>Monat</v>
      </c>
      <c r="R107" s="250" t="str">
        <f t="shared" si="6"/>
        <v>Monat</v>
      </c>
      <c r="S107" s="250" t="str">
        <f t="shared" si="6"/>
        <v>Monat</v>
      </c>
      <c r="T107" s="250" t="str">
        <f t="shared" si="6"/>
        <v>Monat</v>
      </c>
      <c r="U107" s="250" t="str">
        <f t="shared" si="6"/>
        <v>Monat</v>
      </c>
      <c r="V107" s="250" t="str">
        <f t="shared" si="6"/>
        <v>Monat</v>
      </c>
      <c r="W107" s="250" t="str">
        <f t="shared" si="6"/>
        <v>Monat</v>
      </c>
      <c r="X107" s="250" t="str">
        <f t="shared" si="6"/>
        <v>Monat</v>
      </c>
      <c r="Y107" s="250" t="str">
        <f t="shared" si="6"/>
        <v>Monat</v>
      </c>
      <c r="Z107" s="250" t="str">
        <f t="shared" si="6"/>
        <v>Monat</v>
      </c>
      <c r="AA107" s="250" t="str">
        <f t="shared" si="6"/>
        <v>Monat</v>
      </c>
      <c r="AB107" s="250" t="str">
        <f t="shared" si="6"/>
        <v>Monat</v>
      </c>
      <c r="AC107" s="250" t="str">
        <f t="shared" si="6"/>
        <v>Monat</v>
      </c>
      <c r="AD107" s="250" t="str">
        <f t="shared" si="6"/>
        <v>Monat</v>
      </c>
      <c r="AE107" s="250" t="str">
        <f t="shared" si="6"/>
        <v>Monat</v>
      </c>
      <c r="AF107" s="250" t="str">
        <f t="shared" si="6"/>
        <v>Monat</v>
      </c>
      <c r="AG107" s="250" t="str">
        <f t="shared" si="6"/>
        <v>Monat</v>
      </c>
      <c r="AH107" s="250" t="str">
        <f t="shared" si="6"/>
        <v>Monat</v>
      </c>
      <c r="AI107" s="250" t="str">
        <f t="shared" si="6"/>
        <v>Monat</v>
      </c>
      <c r="AJ107" s="250" t="str">
        <f t="shared" si="6"/>
        <v>Monat</v>
      </c>
      <c r="AK107" s="250" t="str">
        <f t="shared" si="6"/>
        <v>Monat</v>
      </c>
      <c r="AL107" s="250" t="str">
        <f t="shared" si="6"/>
        <v>Monat</v>
      </c>
      <c r="AM107" s="250" t="str">
        <f t="shared" si="6"/>
        <v>Monat</v>
      </c>
      <c r="AN107" s="250" t="str">
        <f t="shared" si="6"/>
        <v>Monat</v>
      </c>
    </row>
    <row r="108" spans="1:40" s="254" customFormat="1" ht="26.4" x14ac:dyDescent="0.3">
      <c r="A108" s="203" t="s">
        <v>487</v>
      </c>
      <c r="B108" s="204"/>
      <c r="C108" s="205">
        <v>3</v>
      </c>
      <c r="D108" s="248" t="str">
        <f>IF(iOC_Purpose="Benchmark","Price ID","Billing ID")</f>
        <v>Billing ID</v>
      </c>
      <c r="E108" s="248" t="s">
        <v>488</v>
      </c>
      <c r="F108" s="249"/>
      <c r="G108" s="253" t="s">
        <v>554</v>
      </c>
      <c r="H108" s="253" t="s">
        <v>555</v>
      </c>
      <c r="I108" s="253" t="s">
        <v>556</v>
      </c>
      <c r="J108" s="251" t="s">
        <v>35</v>
      </c>
      <c r="K108" s="251" t="s">
        <v>35</v>
      </c>
      <c r="L108" s="251" t="s">
        <v>35</v>
      </c>
      <c r="M108" s="251" t="s">
        <v>35</v>
      </c>
      <c r="N108" s="251" t="s">
        <v>35</v>
      </c>
      <c r="O108" s="251" t="s">
        <v>35</v>
      </c>
      <c r="P108" s="251" t="s">
        <v>35</v>
      </c>
      <c r="Q108" s="253" t="s">
        <v>557</v>
      </c>
      <c r="R108" s="253" t="s">
        <v>558</v>
      </c>
      <c r="S108" s="253" t="s">
        <v>559</v>
      </c>
      <c r="T108" s="251" t="s">
        <v>35</v>
      </c>
      <c r="U108" s="251" t="s">
        <v>35</v>
      </c>
      <c r="V108" s="251" t="s">
        <v>35</v>
      </c>
      <c r="W108" s="253" t="s">
        <v>560</v>
      </c>
      <c r="X108" s="253" t="s">
        <v>561</v>
      </c>
      <c r="Y108" s="253" t="s">
        <v>562</v>
      </c>
      <c r="Z108" s="253" t="s">
        <v>563</v>
      </c>
      <c r="AA108" s="251" t="s">
        <v>35</v>
      </c>
      <c r="AB108" s="251" t="s">
        <v>35</v>
      </c>
      <c r="AC108" s="251" t="s">
        <v>35</v>
      </c>
      <c r="AD108" s="251" t="s">
        <v>35</v>
      </c>
      <c r="AE108" s="251" t="s">
        <v>35</v>
      </c>
      <c r="AF108" s="251" t="s">
        <v>35</v>
      </c>
      <c r="AG108" s="251" t="s">
        <v>35</v>
      </c>
      <c r="AH108" s="253" t="s">
        <v>564</v>
      </c>
      <c r="AI108" s="253" t="s">
        <v>565</v>
      </c>
      <c r="AJ108" s="253" t="s">
        <v>566</v>
      </c>
      <c r="AK108" s="253" t="s">
        <v>567</v>
      </c>
      <c r="AL108" s="251" t="s">
        <v>35</v>
      </c>
      <c r="AM108" s="251" t="s">
        <v>35</v>
      </c>
      <c r="AN108" s="251" t="s">
        <v>35</v>
      </c>
    </row>
    <row r="109" spans="1:40" s="254" customFormat="1" ht="39.6" x14ac:dyDescent="0.3">
      <c r="A109" s="203" t="s">
        <v>487</v>
      </c>
      <c r="B109" s="204"/>
      <c r="C109" s="205">
        <v>3</v>
      </c>
      <c r="D109" s="248" t="str">
        <f>IF(iOC_Purpose="Benchmark","Price ID","Billing ID")</f>
        <v>Billing ID</v>
      </c>
      <c r="E109" s="248" t="s">
        <v>568</v>
      </c>
      <c r="F109" s="249"/>
      <c r="G109" s="251" t="s">
        <v>35</v>
      </c>
      <c r="H109" s="251" t="s">
        <v>35</v>
      </c>
      <c r="I109" s="251" t="s">
        <v>35</v>
      </c>
      <c r="J109" s="253" t="s">
        <v>569</v>
      </c>
      <c r="K109" s="253" t="s">
        <v>570</v>
      </c>
      <c r="L109" s="253" t="s">
        <v>571</v>
      </c>
      <c r="M109" s="253" t="s">
        <v>572</v>
      </c>
      <c r="N109" s="253" t="s">
        <v>573</v>
      </c>
      <c r="O109" s="253" t="s">
        <v>574</v>
      </c>
      <c r="P109" s="253" t="s">
        <v>575</v>
      </c>
      <c r="Q109" s="251" t="s">
        <v>35</v>
      </c>
      <c r="R109" s="251" t="s">
        <v>35</v>
      </c>
      <c r="S109" s="251" t="s">
        <v>35</v>
      </c>
      <c r="T109" s="253" t="s">
        <v>576</v>
      </c>
      <c r="U109" s="253" t="s">
        <v>577</v>
      </c>
      <c r="V109" s="253" t="s">
        <v>578</v>
      </c>
      <c r="W109" s="251" t="s">
        <v>35</v>
      </c>
      <c r="X109" s="251" t="s">
        <v>35</v>
      </c>
      <c r="Y109" s="251" t="s">
        <v>35</v>
      </c>
      <c r="Z109" s="251" t="s">
        <v>35</v>
      </c>
      <c r="AA109" s="253" t="s">
        <v>579</v>
      </c>
      <c r="AB109" s="253" t="s">
        <v>580</v>
      </c>
      <c r="AC109" s="253" t="s">
        <v>581</v>
      </c>
      <c r="AD109" s="253" t="s">
        <v>582</v>
      </c>
      <c r="AE109" s="253" t="s">
        <v>583</v>
      </c>
      <c r="AF109" s="253" t="s">
        <v>584</v>
      </c>
      <c r="AG109" s="253" t="s">
        <v>585</v>
      </c>
      <c r="AH109" s="251" t="s">
        <v>35</v>
      </c>
      <c r="AI109" s="251" t="s">
        <v>35</v>
      </c>
      <c r="AJ109" s="251" t="s">
        <v>35</v>
      </c>
      <c r="AK109" s="251" t="s">
        <v>35</v>
      </c>
      <c r="AL109" s="253" t="s">
        <v>586</v>
      </c>
      <c r="AM109" s="253" t="s">
        <v>587</v>
      </c>
      <c r="AN109" s="253" t="s">
        <v>588</v>
      </c>
    </row>
  </sheetData>
  <sheetProtection algorithmName="SHA-512" hashValue="6sb86E5GnQI1lwGmYAbWqehtTJb3QWu7SbXwdOs2fT/0XiNcu1BoTh4ZtLN4mp/tM+EH1ysJfs9/kLxqA63UVQ==" saltValue="igWD5oy/iZbMtcaR0tVhZQ==" spinCount="100000" sheet="1" objects="1" scenarios="1"/>
  <dataConsolidate/>
  <phoneticPr fontId="18" type="noConversion"/>
  <conditionalFormatting sqref="A10:A64 A74:A84 A87:A109">
    <cfRule type="expression" dxfId="18" priority="3933">
      <formula>OR(COUNTIF(INDIRECT("$A9:$A"&amp;8+COUNTA($A$10:$A$109)),A10)&gt;1,$A10="")</formula>
    </cfRule>
  </conditionalFormatting>
  <conditionalFormatting sqref="A65:A73">
    <cfRule type="expression" dxfId="17" priority="3930">
      <formula>OR(COUNTIF(INDIRECT("$A9:$A"&amp;8+COUNTA($A$10:$A$111)),A65)&gt;1,$A65="")</formula>
    </cfRule>
  </conditionalFormatting>
  <conditionalFormatting sqref="A85:A86">
    <cfRule type="expression" dxfId="16" priority="4045">
      <formula>OR(COUNTIF(INDIRECT("$A9:$A"&amp;8+COUNTA($A$10:$A$107)),A85)&gt;1,$A85="")</formula>
    </cfRule>
  </conditionalFormatting>
  <dataValidations count="6">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G106:I106 Q109:S109 T108:V108 Q106:S106 T105:V105 W106:Z106 AH106:AK106 AH109:AK109 AL105:AN105 AL108:AN108 AA108:AG108 AA105:AG105 W109:Z109 G109:I109 J105:P105 J108:P108">
      <formula1>OR(G105="n/a",TYPE(G105)=2)</formula1>
    </dataValidation>
    <dataValidation type="list" allowBlank="1" showInputMessage="1" showErrorMessage="1" sqref="G46:AN46 G54:AN55 G48:AN52 G83:AN83 G57:AN58 G12:AN35 G37:AN43 G61:AN64">
      <formula1>iOC_Select</formula1>
    </dataValidation>
    <dataValidation type="list" allowBlank="1" showInputMessage="1" showErrorMessage="1" sqref="G59:AN60 G10:AN11 G74:AN76 G44:AN45 G56:AN57 G51:AN51 G82:AN82 G47:AN48 G36:AN37 G53:AN53 G84:AN85 G104:AN104 G68:AN68 G65:AN66">
      <formula1>"n/a"</formula1>
    </dataValidation>
    <dataValidation type="list" errorStyle="warning" allowBlank="1" showErrorMessage="1" errorTitle="Server Capacity Measurement Unit" error="Your entered unit of measurement does not correspond to the common market terms, so please add an appropriate description to the glossary." sqref="G46:AN46">
      <formula1>iOC_Select_Compute_Capacity</formula1>
    </dataValidation>
    <dataValidation type="list" allowBlank="1" showInputMessage="1" showErrorMessage="1" sqref="G86:AN103">
      <formula1>IF(iOC_Purpose="Benchmark",iOC_Select,iOC_Select_Financial_Responsibility)</formula1>
    </dataValidation>
    <dataValidation type="list" allowBlank="1" showInputMessage="1" showErrorMessage="1" sqref="G67:AN67">
      <formula1>iOC_Select_Language_Level</formula1>
    </dataValidation>
  </dataValidations>
  <hyperlinks>
    <hyperlink ref="E1" location="'Services'!A1" display="Back to Service Portfolio"/>
  </hyperlinks>
  <pageMargins left="0.78740157480314965" right="0.78740157480314965" top="0.78740157480314965" bottom="0.78740157480314965" header="0.31496062992125984" footer="0.31496062992125984"/>
  <pageSetup paperSize="9" scale="51" fitToHeight="0" orientation="portrait" cellComments="atEnd" r:id="rId1"/>
  <headerFooter>
    <oddHeader>&amp;L&amp;G&amp;C&amp;"Arial,Standard"&amp;10Ausschreibung
TZB-SAP-2025&amp;R&amp;"Arial,Standard"&amp;10Beschaffung
Vergabe
01-02-01</oddHeader>
    <oddFooter>&amp;L&amp;"Arial,Standard"&amp;10© BARMER&amp;C&amp;"Arial,Standard"&amp;10Seite &amp;P von &amp;N&amp;R&amp;"Arial,Standard"&amp;10Version 1.0</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outlinePr summaryBelow="0" summaryRight="0"/>
  </sheetPr>
  <dimension ref="B1:AW101"/>
  <sheetViews>
    <sheetView showGridLines="0" zoomScale="85" zoomScaleNormal="85" zoomScaleSheetLayoutView="74" workbookViewId="0">
      <selection activeCell="G7" sqref="G7"/>
    </sheetView>
  </sheetViews>
  <sheetFormatPr baseColWidth="10" defaultColWidth="10.33203125" defaultRowHeight="13.8" x14ac:dyDescent="0.25"/>
  <cols>
    <col min="1" max="1" width="0.33203125" style="87" customWidth="1"/>
    <col min="2" max="2" width="2.6640625" style="41" customWidth="1"/>
    <col min="3" max="3" width="3.33203125" style="88" customWidth="1"/>
    <col min="4" max="4" width="60.6640625" style="87" customWidth="1"/>
    <col min="5" max="5" width="64.6640625" style="87" customWidth="1"/>
    <col min="6" max="9" width="18.6640625" style="88" customWidth="1"/>
    <col min="10" max="12" width="18.6640625" style="87" customWidth="1"/>
    <col min="13" max="15" width="18.6640625" style="88" customWidth="1"/>
    <col min="16" max="16" width="18.6640625" style="87" customWidth="1"/>
    <col min="17" max="18" width="19" style="87" customWidth="1"/>
    <col min="19" max="19" width="18.6640625" style="87" customWidth="1"/>
    <col min="20" max="16384" width="10.33203125" style="87"/>
  </cols>
  <sheetData>
    <row r="1" spans="2:18" s="95" customFormat="1" x14ac:dyDescent="0.25">
      <c r="B1" s="41"/>
      <c r="C1" s="90"/>
      <c r="D1" s="92" t="s">
        <v>218</v>
      </c>
      <c r="E1" s="93"/>
      <c r="F1" s="94"/>
      <c r="G1" s="94"/>
      <c r="H1" s="94"/>
      <c r="I1" s="94"/>
      <c r="M1" s="94"/>
      <c r="N1" s="94"/>
      <c r="O1" s="94"/>
    </row>
    <row r="2" spans="2:18" s="95" customFormat="1" x14ac:dyDescent="0.25">
      <c r="B2" s="41"/>
      <c r="C2" s="97"/>
      <c r="D2" s="106" t="s">
        <v>219</v>
      </c>
      <c r="E2" s="324" t="s">
        <v>589</v>
      </c>
      <c r="F2" s="90"/>
      <c r="G2" s="90"/>
      <c r="H2" s="90"/>
      <c r="I2" s="90"/>
      <c r="J2" s="325"/>
      <c r="K2" s="325"/>
      <c r="L2" s="325"/>
      <c r="M2" s="90"/>
      <c r="N2" s="90"/>
      <c r="O2" s="90"/>
      <c r="P2" s="325"/>
      <c r="Q2" s="325"/>
      <c r="R2" s="325"/>
    </row>
    <row r="3" spans="2:18" s="95" customFormat="1" x14ac:dyDescent="0.25">
      <c r="B3" s="41"/>
      <c r="C3" s="97"/>
      <c r="D3" s="106" t="s">
        <v>221</v>
      </c>
      <c r="E3" s="324" t="s">
        <v>157</v>
      </c>
      <c r="F3" s="90"/>
      <c r="G3" s="90"/>
      <c r="H3" s="90"/>
      <c r="I3" s="90"/>
      <c r="J3" s="325"/>
      <c r="K3" s="325"/>
      <c r="L3" s="325"/>
      <c r="M3" s="90"/>
      <c r="N3" s="90"/>
      <c r="O3" s="90"/>
      <c r="P3" s="325"/>
      <c r="Q3" s="325"/>
      <c r="R3" s="325"/>
    </row>
    <row r="4" spans="2:18" s="95" customFormat="1" ht="57" customHeight="1" x14ac:dyDescent="0.25">
      <c r="B4" s="41"/>
      <c r="C4" s="97"/>
      <c r="D4" s="106" t="s">
        <v>223</v>
      </c>
      <c r="E4" s="324" t="s">
        <v>590</v>
      </c>
      <c r="F4" s="90"/>
      <c r="G4" s="90"/>
      <c r="H4" s="120"/>
      <c r="I4" s="90"/>
      <c r="J4" s="325"/>
      <c r="K4" s="325"/>
      <c r="L4" s="325"/>
      <c r="M4" s="90"/>
      <c r="N4" s="120"/>
      <c r="O4" s="90"/>
      <c r="P4" s="325"/>
      <c r="Q4" s="325"/>
      <c r="R4" s="325"/>
    </row>
    <row r="5" spans="2:18" s="103" customFormat="1" x14ac:dyDescent="0.25">
      <c r="B5" s="41"/>
      <c r="C5" s="101"/>
      <c r="D5" s="326"/>
      <c r="E5" s="326"/>
      <c r="F5" s="90"/>
      <c r="G5" s="90"/>
      <c r="H5" s="90"/>
      <c r="I5" s="90"/>
      <c r="J5" s="327"/>
      <c r="K5" s="327"/>
      <c r="L5" s="327"/>
      <c r="M5" s="90"/>
      <c r="N5" s="90"/>
      <c r="O5" s="90"/>
      <c r="P5" s="327"/>
      <c r="Q5" s="327"/>
      <c r="R5" s="327"/>
    </row>
    <row r="6" spans="2:18" s="95" customFormat="1" x14ac:dyDescent="0.25">
      <c r="B6" s="41"/>
      <c r="C6" s="109"/>
      <c r="D6" s="106" t="s">
        <v>225</v>
      </c>
      <c r="E6" s="107"/>
      <c r="F6" s="108" t="s">
        <v>591</v>
      </c>
      <c r="G6" s="108" t="s">
        <v>591</v>
      </c>
      <c r="H6" s="108" t="s">
        <v>591</v>
      </c>
      <c r="I6" s="108" t="s">
        <v>591</v>
      </c>
      <c r="J6" s="108" t="s">
        <v>591</v>
      </c>
      <c r="K6" s="108" t="s">
        <v>591</v>
      </c>
      <c r="L6" s="108" t="s">
        <v>591</v>
      </c>
      <c r="M6" s="108" t="s">
        <v>591</v>
      </c>
      <c r="N6" s="108" t="s">
        <v>591</v>
      </c>
      <c r="O6" s="108" t="s">
        <v>591</v>
      </c>
      <c r="P6" s="108" t="s">
        <v>591</v>
      </c>
      <c r="Q6" s="108" t="s">
        <v>591</v>
      </c>
      <c r="R6" s="108" t="s">
        <v>591</v>
      </c>
    </row>
    <row r="7" spans="2:18" s="95" customFormat="1" ht="55.2" x14ac:dyDescent="0.25">
      <c r="B7" s="41"/>
      <c r="C7" s="109"/>
      <c r="D7" s="106" t="s">
        <v>229</v>
      </c>
      <c r="E7" s="106"/>
      <c r="F7" s="111" t="s">
        <v>592</v>
      </c>
      <c r="G7" s="111" t="s">
        <v>593</v>
      </c>
      <c r="H7" s="111" t="s">
        <v>594</v>
      </c>
      <c r="I7" s="111" t="s">
        <v>595</v>
      </c>
      <c r="J7" s="111" t="s">
        <v>596</v>
      </c>
      <c r="K7" s="111" t="s">
        <v>597</v>
      </c>
      <c r="L7" s="111" t="s">
        <v>598</v>
      </c>
      <c r="M7" s="111" t="s">
        <v>599</v>
      </c>
      <c r="N7" s="111" t="s">
        <v>600</v>
      </c>
      <c r="O7" s="111" t="s">
        <v>601</v>
      </c>
      <c r="P7" s="111" t="s">
        <v>602</v>
      </c>
      <c r="Q7" s="111" t="s">
        <v>603</v>
      </c>
      <c r="R7" s="111" t="s">
        <v>604</v>
      </c>
    </row>
    <row r="8" spans="2:18" s="95" customFormat="1" ht="55.2" x14ac:dyDescent="0.25">
      <c r="B8" s="41"/>
      <c r="C8" s="109"/>
      <c r="D8" s="106" t="s">
        <v>233</v>
      </c>
      <c r="E8" s="106"/>
      <c r="F8" s="328" t="s">
        <v>158</v>
      </c>
      <c r="G8" s="328" t="s">
        <v>161</v>
      </c>
      <c r="H8" s="328" t="s">
        <v>163</v>
      </c>
      <c r="I8" s="328" t="s">
        <v>165</v>
      </c>
      <c r="J8" s="328" t="s">
        <v>167</v>
      </c>
      <c r="K8" s="328" t="s">
        <v>169</v>
      </c>
      <c r="L8" s="328" t="s">
        <v>171</v>
      </c>
      <c r="M8" s="111" t="s">
        <v>173</v>
      </c>
      <c r="N8" s="111" t="s">
        <v>176</v>
      </c>
      <c r="O8" s="111" t="s">
        <v>178</v>
      </c>
      <c r="P8" s="328" t="s">
        <v>180</v>
      </c>
      <c r="Q8" s="111" t="s">
        <v>182</v>
      </c>
      <c r="R8" s="111" t="s">
        <v>185</v>
      </c>
    </row>
    <row r="9" spans="2:18" s="118" customFormat="1" x14ac:dyDescent="0.25">
      <c r="B9" s="41"/>
      <c r="C9" s="114" t="s">
        <v>237</v>
      </c>
      <c r="D9" s="115" t="s">
        <v>238</v>
      </c>
      <c r="E9" s="116" t="s">
        <v>605</v>
      </c>
      <c r="F9" s="117" t="s">
        <v>606</v>
      </c>
      <c r="G9" s="117" t="s">
        <v>607</v>
      </c>
      <c r="H9" s="117" t="s">
        <v>608</v>
      </c>
      <c r="I9" s="117" t="s">
        <v>609</v>
      </c>
      <c r="J9" s="117" t="s">
        <v>610</v>
      </c>
      <c r="K9" s="117" t="s">
        <v>610</v>
      </c>
      <c r="L9" s="117" t="s">
        <v>611</v>
      </c>
      <c r="M9" s="117" t="s">
        <v>612</v>
      </c>
      <c r="N9" s="117" t="s">
        <v>613</v>
      </c>
      <c r="O9" s="117" t="s">
        <v>614</v>
      </c>
      <c r="P9" s="117" t="s">
        <v>615</v>
      </c>
      <c r="Q9" s="117" t="s">
        <v>616</v>
      </c>
      <c r="R9" s="117" t="s">
        <v>617</v>
      </c>
    </row>
    <row r="10" spans="2:18" s="124" customFormat="1" x14ac:dyDescent="0.25">
      <c r="B10" s="120"/>
      <c r="C10" s="121">
        <v>1</v>
      </c>
      <c r="D10" s="122" t="s">
        <v>14</v>
      </c>
      <c r="E10" s="122"/>
      <c r="F10" s="123"/>
      <c r="G10" s="123"/>
      <c r="H10" s="123"/>
      <c r="I10" s="123"/>
      <c r="J10" s="123"/>
      <c r="K10" s="123"/>
      <c r="L10" s="123"/>
      <c r="M10" s="329"/>
      <c r="N10" s="329"/>
      <c r="O10" s="329"/>
      <c r="P10" s="123"/>
      <c r="Q10" s="123"/>
      <c r="R10" s="123"/>
    </row>
    <row r="11" spans="2:18" s="124" customFormat="1" x14ac:dyDescent="0.25">
      <c r="B11" s="120"/>
      <c r="C11" s="121">
        <v>2</v>
      </c>
      <c r="D11" s="125" t="s">
        <v>243</v>
      </c>
      <c r="E11" s="125"/>
      <c r="F11" s="126"/>
      <c r="G11" s="126"/>
      <c r="H11" s="126"/>
      <c r="I11" s="126"/>
      <c r="J11" s="126"/>
      <c r="K11" s="126"/>
      <c r="L11" s="126"/>
      <c r="M11" s="143"/>
      <c r="N11" s="143"/>
      <c r="O11" s="143"/>
      <c r="P11" s="126"/>
      <c r="Q11" s="126"/>
      <c r="R11" s="126"/>
    </row>
    <row r="12" spans="2:18" s="124" customFormat="1" x14ac:dyDescent="0.25">
      <c r="B12" s="120"/>
      <c r="C12" s="121">
        <v>3</v>
      </c>
      <c r="D12" s="128" t="s">
        <v>256</v>
      </c>
      <c r="E12" s="145"/>
      <c r="F12" s="130"/>
      <c r="G12" s="130"/>
      <c r="H12" s="130"/>
      <c r="I12" s="130"/>
      <c r="J12" s="130"/>
      <c r="K12" s="130"/>
      <c r="L12" s="130"/>
      <c r="M12" s="130"/>
      <c r="N12" s="130"/>
      <c r="O12" s="130"/>
      <c r="P12" s="130"/>
      <c r="Q12" s="130"/>
      <c r="R12" s="130"/>
    </row>
    <row r="13" spans="2:18" s="135" customFormat="1" x14ac:dyDescent="0.25">
      <c r="B13" s="120"/>
      <c r="C13" s="121">
        <v>4</v>
      </c>
      <c r="D13" s="132" t="s">
        <v>618</v>
      </c>
      <c r="E13" s="133"/>
      <c r="F13" s="134"/>
      <c r="G13" s="134"/>
      <c r="H13" s="134"/>
      <c r="I13" s="134"/>
      <c r="J13" s="134"/>
      <c r="K13" s="134"/>
      <c r="L13" s="134"/>
      <c r="M13" s="140"/>
      <c r="N13" s="140"/>
      <c r="O13" s="140"/>
      <c r="P13" s="134"/>
      <c r="Q13" s="134"/>
      <c r="R13" s="134"/>
    </row>
    <row r="14" spans="2:18" s="124" customFormat="1" x14ac:dyDescent="0.25">
      <c r="B14" s="120"/>
      <c r="C14" s="121">
        <v>5</v>
      </c>
      <c r="D14" s="127" t="s">
        <v>619</v>
      </c>
      <c r="E14" s="136"/>
      <c r="F14" s="137" t="s">
        <v>37</v>
      </c>
      <c r="G14" s="137" t="s">
        <v>37</v>
      </c>
      <c r="H14" s="137" t="s">
        <v>37</v>
      </c>
      <c r="I14" s="137" t="s">
        <v>37</v>
      </c>
      <c r="J14" s="137" t="s">
        <v>37</v>
      </c>
      <c r="K14" s="137" t="s">
        <v>37</v>
      </c>
      <c r="L14" s="137" t="s">
        <v>37</v>
      </c>
      <c r="M14" s="139" t="s">
        <v>39</v>
      </c>
      <c r="N14" s="139" t="s">
        <v>39</v>
      </c>
      <c r="O14" s="139" t="s">
        <v>39</v>
      </c>
      <c r="P14" s="139" t="s">
        <v>39</v>
      </c>
      <c r="Q14" s="137" t="s">
        <v>35</v>
      </c>
      <c r="R14" s="137" t="s">
        <v>35</v>
      </c>
    </row>
    <row r="15" spans="2:18" s="124" customFormat="1" x14ac:dyDescent="0.25">
      <c r="B15" s="120"/>
      <c r="C15" s="121">
        <v>5</v>
      </c>
      <c r="D15" s="127" t="s">
        <v>620</v>
      </c>
      <c r="E15" s="136"/>
      <c r="F15" s="137" t="s">
        <v>37</v>
      </c>
      <c r="G15" s="137" t="s">
        <v>37</v>
      </c>
      <c r="H15" s="137" t="s">
        <v>37</v>
      </c>
      <c r="I15" s="137" t="s">
        <v>37</v>
      </c>
      <c r="J15" s="137" t="s">
        <v>37</v>
      </c>
      <c r="K15" s="137" t="s">
        <v>37</v>
      </c>
      <c r="L15" s="137" t="s">
        <v>37</v>
      </c>
      <c r="M15" s="139" t="s">
        <v>39</v>
      </c>
      <c r="N15" s="139" t="s">
        <v>39</v>
      </c>
      <c r="O15" s="139" t="s">
        <v>39</v>
      </c>
      <c r="P15" s="139" t="s">
        <v>39</v>
      </c>
      <c r="Q15" s="137" t="s">
        <v>35</v>
      </c>
      <c r="R15" s="137" t="s">
        <v>35</v>
      </c>
    </row>
    <row r="16" spans="2:18" s="124" customFormat="1" x14ac:dyDescent="0.25">
      <c r="B16" s="120"/>
      <c r="C16" s="121">
        <v>3</v>
      </c>
      <c r="D16" s="128" t="s">
        <v>259</v>
      </c>
      <c r="E16" s="145"/>
      <c r="F16" s="130"/>
      <c r="G16" s="130"/>
      <c r="H16" s="130"/>
      <c r="I16" s="130"/>
      <c r="J16" s="130"/>
      <c r="K16" s="130"/>
      <c r="L16" s="130"/>
      <c r="M16" s="130"/>
      <c r="N16" s="130"/>
      <c r="O16" s="130"/>
      <c r="P16" s="130"/>
      <c r="Q16" s="130"/>
      <c r="R16" s="130"/>
    </row>
    <row r="17" spans="2:18" s="135" customFormat="1" x14ac:dyDescent="0.25">
      <c r="B17" s="120"/>
      <c r="C17" s="121">
        <v>4</v>
      </c>
      <c r="D17" s="132" t="s">
        <v>621</v>
      </c>
      <c r="E17" s="133"/>
      <c r="F17" s="134"/>
      <c r="G17" s="134"/>
      <c r="H17" s="134"/>
      <c r="I17" s="134"/>
      <c r="J17" s="134"/>
      <c r="K17" s="134"/>
      <c r="L17" s="134"/>
      <c r="M17" s="140"/>
      <c r="N17" s="140"/>
      <c r="O17" s="140"/>
      <c r="P17" s="134"/>
      <c r="Q17" s="134"/>
      <c r="R17" s="134"/>
    </row>
    <row r="18" spans="2:18" s="124" customFormat="1" x14ac:dyDescent="0.25">
      <c r="B18" s="120"/>
      <c r="C18" s="121">
        <v>5</v>
      </c>
      <c r="D18" s="127" t="s">
        <v>622</v>
      </c>
      <c r="E18" s="136"/>
      <c r="F18" s="137" t="s">
        <v>37</v>
      </c>
      <c r="G18" s="137" t="s">
        <v>37</v>
      </c>
      <c r="H18" s="137" t="s">
        <v>37</v>
      </c>
      <c r="I18" s="137" t="s">
        <v>37</v>
      </c>
      <c r="J18" s="137" t="s">
        <v>37</v>
      </c>
      <c r="K18" s="137" t="s">
        <v>37</v>
      </c>
      <c r="L18" s="137" t="s">
        <v>37</v>
      </c>
      <c r="M18" s="139" t="s">
        <v>37</v>
      </c>
      <c r="N18" s="139" t="s">
        <v>37</v>
      </c>
      <c r="O18" s="139" t="s">
        <v>37</v>
      </c>
      <c r="P18" s="137" t="s">
        <v>37</v>
      </c>
      <c r="Q18" s="137" t="s">
        <v>35</v>
      </c>
      <c r="R18" s="137" t="s">
        <v>35</v>
      </c>
    </row>
    <row r="19" spans="2:18" s="124" customFormat="1" x14ac:dyDescent="0.25">
      <c r="B19" s="120"/>
      <c r="C19" s="121">
        <v>3</v>
      </c>
      <c r="D19" s="128" t="s">
        <v>261</v>
      </c>
      <c r="E19" s="145"/>
      <c r="F19" s="130" t="s">
        <v>37</v>
      </c>
      <c r="G19" s="130" t="s">
        <v>37</v>
      </c>
      <c r="H19" s="130" t="s">
        <v>37</v>
      </c>
      <c r="I19" s="130" t="s">
        <v>37</v>
      </c>
      <c r="J19" s="130" t="s">
        <v>37</v>
      </c>
      <c r="K19" s="130" t="s">
        <v>37</v>
      </c>
      <c r="L19" s="130" t="s">
        <v>37</v>
      </c>
      <c r="M19" s="130" t="s">
        <v>37</v>
      </c>
      <c r="N19" s="130" t="s">
        <v>37</v>
      </c>
      <c r="O19" s="130" t="s">
        <v>37</v>
      </c>
      <c r="P19" s="130" t="s">
        <v>37</v>
      </c>
      <c r="Q19" s="130" t="s">
        <v>35</v>
      </c>
      <c r="R19" s="130" t="s">
        <v>35</v>
      </c>
    </row>
    <row r="20" spans="2:18" s="124" customFormat="1" x14ac:dyDescent="0.25">
      <c r="B20" s="120"/>
      <c r="C20" s="121">
        <v>3</v>
      </c>
      <c r="D20" s="128" t="s">
        <v>296</v>
      </c>
      <c r="E20" s="129" t="s">
        <v>253</v>
      </c>
      <c r="F20" s="130" t="s">
        <v>39</v>
      </c>
      <c r="G20" s="130" t="s">
        <v>39</v>
      </c>
      <c r="H20" s="130" t="s">
        <v>39</v>
      </c>
      <c r="I20" s="130" t="s">
        <v>39</v>
      </c>
      <c r="J20" s="130" t="s">
        <v>39</v>
      </c>
      <c r="K20" s="130" t="s">
        <v>39</v>
      </c>
      <c r="L20" s="130" t="s">
        <v>39</v>
      </c>
      <c r="M20" s="130" t="s">
        <v>39</v>
      </c>
      <c r="N20" s="130" t="s">
        <v>39</v>
      </c>
      <c r="O20" s="130" t="s">
        <v>39</v>
      </c>
      <c r="P20" s="130" t="s">
        <v>39</v>
      </c>
      <c r="Q20" s="130" t="s">
        <v>35</v>
      </c>
      <c r="R20" s="130" t="s">
        <v>35</v>
      </c>
    </row>
    <row r="21" spans="2:18" s="124" customFormat="1" x14ac:dyDescent="0.25">
      <c r="B21" s="120"/>
      <c r="C21" s="121">
        <v>3</v>
      </c>
      <c r="D21" s="128" t="s">
        <v>299</v>
      </c>
      <c r="E21" s="129" t="s">
        <v>253</v>
      </c>
      <c r="F21" s="130" t="s">
        <v>39</v>
      </c>
      <c r="G21" s="130" t="s">
        <v>39</v>
      </c>
      <c r="H21" s="130" t="s">
        <v>39</v>
      </c>
      <c r="I21" s="130" t="s">
        <v>39</v>
      </c>
      <c r="J21" s="130" t="s">
        <v>39</v>
      </c>
      <c r="K21" s="130" t="s">
        <v>39</v>
      </c>
      <c r="L21" s="130" t="s">
        <v>39</v>
      </c>
      <c r="M21" s="130" t="s">
        <v>39</v>
      </c>
      <c r="N21" s="130" t="s">
        <v>39</v>
      </c>
      <c r="O21" s="130" t="s">
        <v>39</v>
      </c>
      <c r="P21" s="130" t="s">
        <v>39</v>
      </c>
      <c r="Q21" s="130" t="s">
        <v>35</v>
      </c>
      <c r="R21" s="130" t="s">
        <v>35</v>
      </c>
    </row>
    <row r="22" spans="2:18" s="144" customFormat="1" x14ac:dyDescent="0.25">
      <c r="B22" s="120"/>
      <c r="C22" s="121">
        <v>2</v>
      </c>
      <c r="D22" s="125" t="s">
        <v>302</v>
      </c>
      <c r="E22" s="142" t="s">
        <v>253</v>
      </c>
      <c r="F22" s="126"/>
      <c r="G22" s="126"/>
      <c r="H22" s="126"/>
      <c r="I22" s="126"/>
      <c r="J22" s="126"/>
      <c r="K22" s="126"/>
      <c r="L22" s="126"/>
      <c r="M22" s="143"/>
      <c r="N22" s="143"/>
      <c r="O22" s="143"/>
      <c r="P22" s="126"/>
      <c r="Q22" s="126"/>
      <c r="R22" s="126"/>
    </row>
    <row r="23" spans="2:18" s="144" customFormat="1" x14ac:dyDescent="0.25">
      <c r="B23" s="120"/>
      <c r="C23" s="121">
        <v>2</v>
      </c>
      <c r="D23" s="125" t="s">
        <v>308</v>
      </c>
      <c r="E23" s="125"/>
      <c r="F23" s="126"/>
      <c r="G23" s="126"/>
      <c r="H23" s="126"/>
      <c r="I23" s="126"/>
      <c r="J23" s="126"/>
      <c r="K23" s="126"/>
      <c r="L23" s="126"/>
      <c r="M23" s="143"/>
      <c r="N23" s="143"/>
      <c r="O23" s="143"/>
      <c r="P23" s="126"/>
      <c r="Q23" s="126"/>
      <c r="R23" s="126"/>
    </row>
    <row r="24" spans="2:18" s="124" customFormat="1" x14ac:dyDescent="0.25">
      <c r="B24" s="120"/>
      <c r="C24" s="121">
        <v>3</v>
      </c>
      <c r="D24" s="128" t="s">
        <v>311</v>
      </c>
      <c r="E24" s="145"/>
      <c r="F24" s="130"/>
      <c r="G24" s="130"/>
      <c r="H24" s="130"/>
      <c r="I24" s="130"/>
      <c r="J24" s="130"/>
      <c r="K24" s="130"/>
      <c r="L24" s="130"/>
      <c r="M24" s="130"/>
      <c r="N24" s="130"/>
      <c r="O24" s="130"/>
      <c r="P24" s="130"/>
      <c r="Q24" s="130"/>
      <c r="R24" s="130"/>
    </row>
    <row r="25" spans="2:18" s="144" customFormat="1" ht="27.6" x14ac:dyDescent="0.25">
      <c r="B25" s="120"/>
      <c r="C25" s="121">
        <v>4</v>
      </c>
      <c r="D25" s="146" t="s">
        <v>314</v>
      </c>
      <c r="E25" s="147"/>
      <c r="F25" s="148" t="s">
        <v>37</v>
      </c>
      <c r="G25" s="148" t="s">
        <v>37</v>
      </c>
      <c r="H25" s="148" t="s">
        <v>37</v>
      </c>
      <c r="I25" s="148" t="s">
        <v>37</v>
      </c>
      <c r="J25" s="148" t="s">
        <v>37</v>
      </c>
      <c r="K25" s="148" t="s">
        <v>37</v>
      </c>
      <c r="L25" s="148" t="s">
        <v>37</v>
      </c>
      <c r="M25" s="272" t="s">
        <v>39</v>
      </c>
      <c r="N25" s="272" t="s">
        <v>39</v>
      </c>
      <c r="O25" s="272" t="s">
        <v>39</v>
      </c>
      <c r="P25" s="272" t="s">
        <v>39</v>
      </c>
      <c r="Q25" s="148" t="s">
        <v>35</v>
      </c>
      <c r="R25" s="148" t="s">
        <v>35</v>
      </c>
    </row>
    <row r="26" spans="2:18" s="144" customFormat="1" x14ac:dyDescent="0.25">
      <c r="B26" s="120"/>
      <c r="C26" s="121">
        <v>4</v>
      </c>
      <c r="D26" s="146" t="s">
        <v>319</v>
      </c>
      <c r="E26" s="147"/>
      <c r="F26" s="148" t="s">
        <v>37</v>
      </c>
      <c r="G26" s="148" t="s">
        <v>37</v>
      </c>
      <c r="H26" s="148" t="s">
        <v>37</v>
      </c>
      <c r="I26" s="148" t="s">
        <v>37</v>
      </c>
      <c r="J26" s="148" t="s">
        <v>37</v>
      </c>
      <c r="K26" s="148" t="s">
        <v>37</v>
      </c>
      <c r="L26" s="148" t="s">
        <v>37</v>
      </c>
      <c r="M26" s="272" t="s">
        <v>39</v>
      </c>
      <c r="N26" s="272" t="s">
        <v>39</v>
      </c>
      <c r="O26" s="272" t="s">
        <v>39</v>
      </c>
      <c r="P26" s="272" t="s">
        <v>39</v>
      </c>
      <c r="Q26" s="148" t="s">
        <v>35</v>
      </c>
      <c r="R26" s="148" t="s">
        <v>35</v>
      </c>
    </row>
    <row r="27" spans="2:18" s="144" customFormat="1" x14ac:dyDescent="0.25">
      <c r="B27" s="120"/>
      <c r="C27" s="121">
        <v>4</v>
      </c>
      <c r="D27" s="146" t="s">
        <v>322</v>
      </c>
      <c r="E27" s="147"/>
      <c r="F27" s="148" t="s">
        <v>37</v>
      </c>
      <c r="G27" s="148" t="s">
        <v>37</v>
      </c>
      <c r="H27" s="148" t="s">
        <v>37</v>
      </c>
      <c r="I27" s="148" t="s">
        <v>37</v>
      </c>
      <c r="J27" s="148" t="s">
        <v>37</v>
      </c>
      <c r="K27" s="148" t="s">
        <v>37</v>
      </c>
      <c r="L27" s="148" t="s">
        <v>37</v>
      </c>
      <c r="M27" s="272" t="s">
        <v>39</v>
      </c>
      <c r="N27" s="272" t="s">
        <v>39</v>
      </c>
      <c r="O27" s="272" t="s">
        <v>39</v>
      </c>
      <c r="P27" s="272" t="s">
        <v>39</v>
      </c>
      <c r="Q27" s="148" t="s">
        <v>35</v>
      </c>
      <c r="R27" s="148" t="s">
        <v>35</v>
      </c>
    </row>
    <row r="28" spans="2:18" s="144" customFormat="1" x14ac:dyDescent="0.25">
      <c r="B28" s="120"/>
      <c r="C28" s="121">
        <v>4</v>
      </c>
      <c r="D28" s="146" t="s">
        <v>326</v>
      </c>
      <c r="E28" s="147"/>
      <c r="F28" s="148" t="s">
        <v>39</v>
      </c>
      <c r="G28" s="148" t="s">
        <v>39</v>
      </c>
      <c r="H28" s="148" t="s">
        <v>39</v>
      </c>
      <c r="I28" s="148" t="s">
        <v>39</v>
      </c>
      <c r="J28" s="148" t="s">
        <v>39</v>
      </c>
      <c r="K28" s="148" t="s">
        <v>39</v>
      </c>
      <c r="L28" s="148" t="s">
        <v>39</v>
      </c>
      <c r="M28" s="272" t="s">
        <v>39</v>
      </c>
      <c r="N28" s="272" t="s">
        <v>39</v>
      </c>
      <c r="O28" s="272" t="s">
        <v>39</v>
      </c>
      <c r="P28" s="272" t="s">
        <v>39</v>
      </c>
      <c r="Q28" s="148" t="s">
        <v>35</v>
      </c>
      <c r="R28" s="148" t="s">
        <v>35</v>
      </c>
    </row>
    <row r="29" spans="2:18" s="144" customFormat="1" x14ac:dyDescent="0.25">
      <c r="B29" s="120"/>
      <c r="C29" s="121">
        <v>2</v>
      </c>
      <c r="D29" s="125" t="s">
        <v>329</v>
      </c>
      <c r="E29" s="125"/>
      <c r="F29" s="126"/>
      <c r="G29" s="126"/>
      <c r="H29" s="126"/>
      <c r="I29" s="126"/>
      <c r="J29" s="126"/>
      <c r="K29" s="126"/>
      <c r="L29" s="126"/>
      <c r="M29" s="143"/>
      <c r="N29" s="143"/>
      <c r="O29" s="143"/>
      <c r="P29" s="126"/>
      <c r="Q29" s="126"/>
      <c r="R29" s="126"/>
    </row>
    <row r="30" spans="2:18" s="144" customFormat="1" x14ac:dyDescent="0.25">
      <c r="B30" s="120"/>
      <c r="C30" s="121">
        <v>3</v>
      </c>
      <c r="D30" s="128" t="s">
        <v>261</v>
      </c>
      <c r="E30" s="145"/>
      <c r="F30" s="130"/>
      <c r="G30" s="130"/>
      <c r="H30" s="130"/>
      <c r="I30" s="130"/>
      <c r="J30" s="130"/>
      <c r="K30" s="130"/>
      <c r="L30" s="130"/>
      <c r="M30" s="130"/>
      <c r="N30" s="130"/>
      <c r="O30" s="130"/>
      <c r="P30" s="130"/>
      <c r="Q30" s="130"/>
      <c r="R30" s="130"/>
    </row>
    <row r="31" spans="2:18" s="124" customFormat="1" x14ac:dyDescent="0.25">
      <c r="B31" s="120"/>
      <c r="C31" s="121">
        <v>4</v>
      </c>
      <c r="D31" s="146" t="s">
        <v>623</v>
      </c>
      <c r="E31" s="323"/>
      <c r="F31" s="148">
        <v>2</v>
      </c>
      <c r="G31" s="148">
        <v>4</v>
      </c>
      <c r="H31" s="148">
        <v>8</v>
      </c>
      <c r="I31" s="148">
        <v>16</v>
      </c>
      <c r="J31" s="148">
        <v>24</v>
      </c>
      <c r="K31" s="148">
        <v>24</v>
      </c>
      <c r="L31" s="148">
        <v>32</v>
      </c>
      <c r="M31" s="272">
        <v>2</v>
      </c>
      <c r="N31" s="272">
        <v>4</v>
      </c>
      <c r="O31" s="272">
        <v>8</v>
      </c>
      <c r="P31" s="148">
        <v>32</v>
      </c>
      <c r="Q31" s="148">
        <v>2</v>
      </c>
      <c r="R31" s="148" t="s">
        <v>35</v>
      </c>
    </row>
    <row r="32" spans="2:18" s="144" customFormat="1" ht="27.6" x14ac:dyDescent="0.25">
      <c r="B32" s="120"/>
      <c r="C32" s="121">
        <v>4</v>
      </c>
      <c r="D32" s="146" t="s">
        <v>624</v>
      </c>
      <c r="E32" s="323"/>
      <c r="F32" s="148">
        <v>8</v>
      </c>
      <c r="G32" s="148">
        <v>16</v>
      </c>
      <c r="H32" s="148">
        <v>32</v>
      </c>
      <c r="I32" s="148">
        <v>64</v>
      </c>
      <c r="J32" s="148">
        <v>64</v>
      </c>
      <c r="K32" s="148">
        <v>128</v>
      </c>
      <c r="L32" s="148">
        <v>256</v>
      </c>
      <c r="M32" s="272">
        <v>8</v>
      </c>
      <c r="N32" s="272">
        <v>16</v>
      </c>
      <c r="O32" s="272">
        <v>32</v>
      </c>
      <c r="P32" s="148">
        <v>256</v>
      </c>
      <c r="Q32" s="148" t="s">
        <v>35</v>
      </c>
      <c r="R32" s="148">
        <v>2</v>
      </c>
    </row>
    <row r="33" spans="2:18" s="144" customFormat="1" x14ac:dyDescent="0.25">
      <c r="B33" s="120"/>
      <c r="C33" s="121">
        <v>2</v>
      </c>
      <c r="D33" s="125" t="s">
        <v>339</v>
      </c>
      <c r="E33" s="125"/>
      <c r="F33" s="126"/>
      <c r="G33" s="126"/>
      <c r="H33" s="126"/>
      <c r="I33" s="126"/>
      <c r="J33" s="126"/>
      <c r="K33" s="126"/>
      <c r="L33" s="126"/>
      <c r="M33" s="143"/>
      <c r="N33" s="143"/>
      <c r="O33" s="143"/>
      <c r="P33" s="126"/>
      <c r="Q33" s="126"/>
      <c r="R33" s="126"/>
    </row>
    <row r="34" spans="2:18" s="150" customFormat="1" x14ac:dyDescent="0.25">
      <c r="B34" s="120"/>
      <c r="C34" s="121">
        <v>3</v>
      </c>
      <c r="D34" s="128" t="s">
        <v>342</v>
      </c>
      <c r="E34" s="145"/>
      <c r="F34" s="130"/>
      <c r="G34" s="130"/>
      <c r="H34" s="130"/>
      <c r="I34" s="130"/>
      <c r="J34" s="130"/>
      <c r="K34" s="130"/>
      <c r="L34" s="130"/>
      <c r="M34" s="130"/>
      <c r="N34" s="130"/>
      <c r="O34" s="130"/>
      <c r="P34" s="130"/>
      <c r="Q34" s="130"/>
      <c r="R34" s="130"/>
    </row>
    <row r="35" spans="2:18" s="124" customFormat="1" x14ac:dyDescent="0.25">
      <c r="B35" s="120"/>
      <c r="C35" s="121">
        <v>4</v>
      </c>
      <c r="D35" s="151" t="s">
        <v>625</v>
      </c>
      <c r="E35" s="152"/>
      <c r="F35" s="155" t="s">
        <v>37</v>
      </c>
      <c r="G35" s="155" t="s">
        <v>37</v>
      </c>
      <c r="H35" s="155" t="s">
        <v>37</v>
      </c>
      <c r="I35" s="155" t="s">
        <v>37</v>
      </c>
      <c r="J35" s="155" t="s">
        <v>37</v>
      </c>
      <c r="K35" s="155" t="s">
        <v>37</v>
      </c>
      <c r="L35" s="155" t="s">
        <v>37</v>
      </c>
      <c r="M35" s="153" t="s">
        <v>37</v>
      </c>
      <c r="N35" s="153" t="s">
        <v>37</v>
      </c>
      <c r="O35" s="153" t="s">
        <v>37</v>
      </c>
      <c r="P35" s="155" t="s">
        <v>37</v>
      </c>
      <c r="Q35" s="155" t="s">
        <v>37</v>
      </c>
      <c r="R35" s="155" t="s">
        <v>37</v>
      </c>
    </row>
    <row r="36" spans="2:18" s="154" customFormat="1" x14ac:dyDescent="0.25">
      <c r="B36" s="120"/>
      <c r="C36" s="121">
        <v>4</v>
      </c>
      <c r="D36" s="151" t="s">
        <v>626</v>
      </c>
      <c r="E36" s="330"/>
      <c r="F36" s="155" t="s">
        <v>39</v>
      </c>
      <c r="G36" s="155" t="s">
        <v>39</v>
      </c>
      <c r="H36" s="155" t="s">
        <v>39</v>
      </c>
      <c r="I36" s="155" t="s">
        <v>39</v>
      </c>
      <c r="J36" s="155" t="s">
        <v>39</v>
      </c>
      <c r="K36" s="155" t="s">
        <v>39</v>
      </c>
      <c r="L36" s="155" t="s">
        <v>39</v>
      </c>
      <c r="M36" s="153" t="s">
        <v>39</v>
      </c>
      <c r="N36" s="153" t="s">
        <v>39</v>
      </c>
      <c r="O36" s="153" t="s">
        <v>39</v>
      </c>
      <c r="P36" s="155" t="s">
        <v>39</v>
      </c>
      <c r="Q36" s="155" t="s">
        <v>39</v>
      </c>
      <c r="R36" s="155" t="s">
        <v>39</v>
      </c>
    </row>
    <row r="37" spans="2:18" s="154" customFormat="1" x14ac:dyDescent="0.25">
      <c r="B37" s="120"/>
      <c r="C37" s="121">
        <v>3</v>
      </c>
      <c r="D37" s="128" t="s">
        <v>352</v>
      </c>
      <c r="E37" s="145"/>
      <c r="F37" s="130"/>
      <c r="G37" s="130"/>
      <c r="H37" s="130"/>
      <c r="I37" s="130"/>
      <c r="J37" s="130"/>
      <c r="K37" s="130"/>
      <c r="L37" s="130"/>
      <c r="M37" s="130"/>
      <c r="N37" s="130"/>
      <c r="O37" s="130"/>
      <c r="P37" s="130"/>
      <c r="Q37" s="130"/>
      <c r="R37" s="130"/>
    </row>
    <row r="38" spans="2:18" s="124" customFormat="1" x14ac:dyDescent="0.25">
      <c r="B38" s="120"/>
      <c r="C38" s="121">
        <v>4</v>
      </c>
      <c r="D38" s="151" t="s">
        <v>355</v>
      </c>
      <c r="E38" s="152"/>
      <c r="F38" s="155" t="s">
        <v>37</v>
      </c>
      <c r="G38" s="155" t="s">
        <v>37</v>
      </c>
      <c r="H38" s="155" t="s">
        <v>37</v>
      </c>
      <c r="I38" s="155" t="s">
        <v>37</v>
      </c>
      <c r="J38" s="155" t="s">
        <v>37</v>
      </c>
      <c r="K38" s="155" t="s">
        <v>37</v>
      </c>
      <c r="L38" s="155" t="s">
        <v>37</v>
      </c>
      <c r="M38" s="153" t="s">
        <v>37</v>
      </c>
      <c r="N38" s="153" t="s">
        <v>37</v>
      </c>
      <c r="O38" s="153" t="s">
        <v>37</v>
      </c>
      <c r="P38" s="155" t="s">
        <v>37</v>
      </c>
      <c r="Q38" s="155" t="s">
        <v>35</v>
      </c>
      <c r="R38" s="155" t="s">
        <v>35</v>
      </c>
    </row>
    <row r="39" spans="2:18" s="154" customFormat="1" x14ac:dyDescent="0.25">
      <c r="B39" s="120"/>
      <c r="C39" s="121">
        <v>1</v>
      </c>
      <c r="D39" s="122" t="s">
        <v>7</v>
      </c>
      <c r="E39" s="122"/>
      <c r="F39" s="123"/>
      <c r="G39" s="123"/>
      <c r="H39" s="123"/>
      <c r="I39" s="123"/>
      <c r="J39" s="123"/>
      <c r="K39" s="123"/>
      <c r="L39" s="123"/>
      <c r="M39" s="329"/>
      <c r="N39" s="329"/>
      <c r="O39" s="329"/>
      <c r="P39" s="123"/>
      <c r="Q39" s="123"/>
      <c r="R39" s="123"/>
    </row>
    <row r="40" spans="2:18" s="154" customFormat="1" x14ac:dyDescent="0.25">
      <c r="B40" s="120"/>
      <c r="C40" s="121">
        <v>2</v>
      </c>
      <c r="D40" s="125" t="s">
        <v>367</v>
      </c>
      <c r="E40" s="142" t="s">
        <v>253</v>
      </c>
      <c r="F40" s="126"/>
      <c r="G40" s="126"/>
      <c r="H40" s="126"/>
      <c r="I40" s="126"/>
      <c r="J40" s="126"/>
      <c r="K40" s="126"/>
      <c r="L40" s="126"/>
      <c r="M40" s="143"/>
      <c r="N40" s="143"/>
      <c r="O40" s="143"/>
      <c r="P40" s="126"/>
      <c r="Q40" s="126"/>
      <c r="R40" s="126"/>
    </row>
    <row r="41" spans="2:18" s="154" customFormat="1" x14ac:dyDescent="0.25">
      <c r="B41" s="120"/>
      <c r="C41" s="121">
        <v>2</v>
      </c>
      <c r="D41" s="125" t="s">
        <v>370</v>
      </c>
      <c r="E41" s="142" t="s">
        <v>253</v>
      </c>
      <c r="F41" s="126"/>
      <c r="G41" s="126"/>
      <c r="H41" s="126"/>
      <c r="I41" s="126"/>
      <c r="J41" s="126"/>
      <c r="K41" s="126"/>
      <c r="L41" s="126"/>
      <c r="M41" s="143"/>
      <c r="N41" s="143"/>
      <c r="O41" s="143"/>
      <c r="P41" s="126"/>
      <c r="Q41" s="126"/>
      <c r="R41" s="126"/>
    </row>
    <row r="42" spans="2:18" s="154" customFormat="1" x14ac:dyDescent="0.25">
      <c r="B42" s="120"/>
      <c r="C42" s="121">
        <v>2</v>
      </c>
      <c r="D42" s="125" t="s">
        <v>372</v>
      </c>
      <c r="E42" s="125"/>
      <c r="F42" s="126"/>
      <c r="G42" s="126"/>
      <c r="H42" s="126"/>
      <c r="I42" s="126"/>
      <c r="J42" s="126"/>
      <c r="K42" s="126"/>
      <c r="L42" s="126"/>
      <c r="M42" s="143"/>
      <c r="N42" s="143"/>
      <c r="O42" s="143"/>
      <c r="P42" s="126"/>
      <c r="Q42" s="126"/>
      <c r="R42" s="126"/>
    </row>
    <row r="43" spans="2:18" s="124" customFormat="1" x14ac:dyDescent="0.25">
      <c r="B43" s="120"/>
      <c r="C43" s="121">
        <v>3</v>
      </c>
      <c r="D43" s="128" t="s">
        <v>311</v>
      </c>
      <c r="E43" s="145"/>
      <c r="F43" s="130"/>
      <c r="G43" s="130"/>
      <c r="H43" s="130"/>
      <c r="I43" s="130"/>
      <c r="J43" s="130"/>
      <c r="K43" s="130"/>
      <c r="L43" s="130"/>
      <c r="M43" s="130"/>
      <c r="N43" s="130"/>
      <c r="O43" s="130"/>
      <c r="P43" s="130"/>
      <c r="Q43" s="130"/>
      <c r="R43" s="130"/>
    </row>
    <row r="44" spans="2:18" s="124" customFormat="1" x14ac:dyDescent="0.25">
      <c r="B44" s="120"/>
      <c r="C44" s="121">
        <v>4</v>
      </c>
      <c r="D44" s="151" t="s">
        <v>627</v>
      </c>
      <c r="E44" s="152"/>
      <c r="F44" s="155" t="s">
        <v>37</v>
      </c>
      <c r="G44" s="155" t="s">
        <v>37</v>
      </c>
      <c r="H44" s="155" t="s">
        <v>37</v>
      </c>
      <c r="I44" s="155" t="s">
        <v>37</v>
      </c>
      <c r="J44" s="155" t="s">
        <v>37</v>
      </c>
      <c r="K44" s="155" t="s">
        <v>37</v>
      </c>
      <c r="L44" s="155" t="s">
        <v>37</v>
      </c>
      <c r="M44" s="153" t="s">
        <v>37</v>
      </c>
      <c r="N44" s="153" t="s">
        <v>37</v>
      </c>
      <c r="O44" s="153" t="s">
        <v>37</v>
      </c>
      <c r="P44" s="153" t="s">
        <v>37</v>
      </c>
      <c r="Q44" s="155" t="s">
        <v>37</v>
      </c>
      <c r="R44" s="155" t="s">
        <v>37</v>
      </c>
    </row>
    <row r="45" spans="2:18" s="154" customFormat="1" x14ac:dyDescent="0.25">
      <c r="B45" s="120"/>
      <c r="C45" s="121">
        <v>4</v>
      </c>
      <c r="D45" s="151" t="s">
        <v>628</v>
      </c>
      <c r="E45" s="152"/>
      <c r="F45" s="155" t="s">
        <v>37</v>
      </c>
      <c r="G45" s="155" t="s">
        <v>37</v>
      </c>
      <c r="H45" s="155" t="s">
        <v>37</v>
      </c>
      <c r="I45" s="155" t="s">
        <v>37</v>
      </c>
      <c r="J45" s="155" t="s">
        <v>37</v>
      </c>
      <c r="K45" s="155" t="s">
        <v>37</v>
      </c>
      <c r="L45" s="155" t="s">
        <v>37</v>
      </c>
      <c r="M45" s="153" t="s">
        <v>37</v>
      </c>
      <c r="N45" s="153" t="s">
        <v>37</v>
      </c>
      <c r="O45" s="153" t="s">
        <v>37</v>
      </c>
      <c r="P45" s="153" t="s">
        <v>37</v>
      </c>
      <c r="Q45" s="155" t="s">
        <v>37</v>
      </c>
      <c r="R45" s="155" t="s">
        <v>37</v>
      </c>
    </row>
    <row r="46" spans="2:18" s="154" customFormat="1" x14ac:dyDescent="0.25">
      <c r="B46" s="120"/>
      <c r="C46" s="121">
        <v>4</v>
      </c>
      <c r="D46" s="151" t="s">
        <v>629</v>
      </c>
      <c r="E46" s="152"/>
      <c r="F46" s="155" t="s">
        <v>39</v>
      </c>
      <c r="G46" s="155" t="s">
        <v>39</v>
      </c>
      <c r="H46" s="155" t="s">
        <v>39</v>
      </c>
      <c r="I46" s="155" t="s">
        <v>39</v>
      </c>
      <c r="J46" s="155" t="s">
        <v>39</v>
      </c>
      <c r="K46" s="155" t="s">
        <v>39</v>
      </c>
      <c r="L46" s="155" t="s">
        <v>39</v>
      </c>
      <c r="M46" s="153" t="s">
        <v>35</v>
      </c>
      <c r="N46" s="153" t="s">
        <v>35</v>
      </c>
      <c r="O46" s="153" t="s">
        <v>35</v>
      </c>
      <c r="P46" s="153" t="s">
        <v>35</v>
      </c>
      <c r="Q46" s="155" t="s">
        <v>35</v>
      </c>
      <c r="R46" s="155" t="s">
        <v>35</v>
      </c>
    </row>
    <row r="47" spans="2:18" s="154" customFormat="1" x14ac:dyDescent="0.25">
      <c r="B47" s="120"/>
      <c r="C47" s="121">
        <v>3</v>
      </c>
      <c r="D47" s="128" t="s">
        <v>375</v>
      </c>
      <c r="E47" s="145"/>
      <c r="F47" s="130" t="s">
        <v>71</v>
      </c>
      <c r="G47" s="130" t="s">
        <v>71</v>
      </c>
      <c r="H47" s="130" t="s">
        <v>71</v>
      </c>
      <c r="I47" s="130" t="s">
        <v>71</v>
      </c>
      <c r="J47" s="130" t="s">
        <v>71</v>
      </c>
      <c r="K47" s="130" t="s">
        <v>71</v>
      </c>
      <c r="L47" s="130" t="s">
        <v>71</v>
      </c>
      <c r="M47" s="130" t="s">
        <v>71</v>
      </c>
      <c r="N47" s="130" t="s">
        <v>71</v>
      </c>
      <c r="O47" s="130" t="s">
        <v>71</v>
      </c>
      <c r="P47" s="130" t="s">
        <v>71</v>
      </c>
      <c r="Q47" s="130" t="s">
        <v>71</v>
      </c>
      <c r="R47" s="130" t="s">
        <v>71</v>
      </c>
    </row>
    <row r="48" spans="2:18" s="154" customFormat="1" x14ac:dyDescent="0.25">
      <c r="B48" s="120"/>
      <c r="C48" s="121">
        <v>4</v>
      </c>
      <c r="D48" s="151" t="s">
        <v>630</v>
      </c>
      <c r="E48" s="152" t="s">
        <v>253</v>
      </c>
      <c r="F48" s="155" t="s">
        <v>37</v>
      </c>
      <c r="G48" s="155" t="s">
        <v>37</v>
      </c>
      <c r="H48" s="155" t="s">
        <v>37</v>
      </c>
      <c r="I48" s="155" t="s">
        <v>37</v>
      </c>
      <c r="J48" s="155" t="s">
        <v>37</v>
      </c>
      <c r="K48" s="155" t="s">
        <v>37</v>
      </c>
      <c r="L48" s="155" t="s">
        <v>37</v>
      </c>
      <c r="M48" s="153" t="s">
        <v>39</v>
      </c>
      <c r="N48" s="153" t="s">
        <v>39</v>
      </c>
      <c r="O48" s="153" t="s">
        <v>39</v>
      </c>
      <c r="P48" s="153" t="s">
        <v>39</v>
      </c>
      <c r="Q48" s="155" t="s">
        <v>37</v>
      </c>
      <c r="R48" s="155" t="s">
        <v>37</v>
      </c>
    </row>
    <row r="49" spans="2:18" s="124" customFormat="1" x14ac:dyDescent="0.25">
      <c r="B49" s="120"/>
      <c r="C49" s="121">
        <v>2</v>
      </c>
      <c r="D49" s="125" t="s">
        <v>381</v>
      </c>
      <c r="E49" s="125"/>
      <c r="F49" s="126"/>
      <c r="G49" s="126"/>
      <c r="H49" s="126"/>
      <c r="I49" s="126"/>
      <c r="J49" s="126"/>
      <c r="K49" s="126"/>
      <c r="L49" s="126"/>
      <c r="M49" s="143"/>
      <c r="N49" s="143"/>
      <c r="O49" s="143"/>
      <c r="P49" s="126"/>
      <c r="Q49" s="126"/>
      <c r="R49" s="126"/>
    </row>
    <row r="50" spans="2:18" s="124" customFormat="1" x14ac:dyDescent="0.25">
      <c r="B50" s="120"/>
      <c r="C50" s="121">
        <v>3</v>
      </c>
      <c r="D50" s="128" t="s">
        <v>384</v>
      </c>
      <c r="E50" s="145"/>
      <c r="F50" s="130"/>
      <c r="G50" s="130"/>
      <c r="H50" s="130"/>
      <c r="I50" s="130"/>
      <c r="J50" s="130"/>
      <c r="K50" s="130"/>
      <c r="L50" s="130"/>
      <c r="M50" s="130"/>
      <c r="N50" s="130"/>
      <c r="O50" s="130"/>
      <c r="P50" s="130"/>
      <c r="Q50" s="130"/>
      <c r="R50" s="130"/>
    </row>
    <row r="51" spans="2:18" s="124" customFormat="1" x14ac:dyDescent="0.25">
      <c r="B51" s="120"/>
      <c r="C51" s="121">
        <v>4</v>
      </c>
      <c r="D51" s="146" t="s">
        <v>387</v>
      </c>
      <c r="E51" s="147"/>
      <c r="F51" s="148" t="s">
        <v>39</v>
      </c>
      <c r="G51" s="148" t="s">
        <v>39</v>
      </c>
      <c r="H51" s="148" t="s">
        <v>39</v>
      </c>
      <c r="I51" s="148" t="s">
        <v>39</v>
      </c>
      <c r="J51" s="148" t="s">
        <v>39</v>
      </c>
      <c r="K51" s="148" t="s">
        <v>39</v>
      </c>
      <c r="L51" s="148" t="s">
        <v>39</v>
      </c>
      <c r="M51" s="272" t="s">
        <v>39</v>
      </c>
      <c r="N51" s="272" t="s">
        <v>39</v>
      </c>
      <c r="O51" s="272" t="s">
        <v>39</v>
      </c>
      <c r="P51" s="148" t="s">
        <v>39</v>
      </c>
      <c r="Q51" s="148" t="s">
        <v>39</v>
      </c>
      <c r="R51" s="148" t="s">
        <v>39</v>
      </c>
    </row>
    <row r="52" spans="2:18" s="124" customFormat="1" x14ac:dyDescent="0.25">
      <c r="B52" s="120"/>
      <c r="C52" s="121">
        <v>4</v>
      </c>
      <c r="D52" s="146" t="s">
        <v>390</v>
      </c>
      <c r="E52" s="147"/>
      <c r="F52" s="148" t="s">
        <v>39</v>
      </c>
      <c r="G52" s="148" t="s">
        <v>39</v>
      </c>
      <c r="H52" s="148" t="s">
        <v>39</v>
      </c>
      <c r="I52" s="148" t="s">
        <v>39</v>
      </c>
      <c r="J52" s="148" t="s">
        <v>39</v>
      </c>
      <c r="K52" s="148" t="s">
        <v>39</v>
      </c>
      <c r="L52" s="148" t="s">
        <v>39</v>
      </c>
      <c r="M52" s="272" t="s">
        <v>39</v>
      </c>
      <c r="N52" s="272" t="s">
        <v>39</v>
      </c>
      <c r="O52" s="272" t="s">
        <v>39</v>
      </c>
      <c r="P52" s="148" t="s">
        <v>39</v>
      </c>
      <c r="Q52" s="148" t="s">
        <v>39</v>
      </c>
      <c r="R52" s="148" t="s">
        <v>39</v>
      </c>
    </row>
    <row r="53" spans="2:18" s="124" customFormat="1" x14ac:dyDescent="0.25">
      <c r="B53" s="120"/>
      <c r="C53" s="121">
        <v>4</v>
      </c>
      <c r="D53" s="146" t="s">
        <v>393</v>
      </c>
      <c r="E53" s="147"/>
      <c r="F53" s="148" t="s">
        <v>37</v>
      </c>
      <c r="G53" s="148" t="s">
        <v>37</v>
      </c>
      <c r="H53" s="148" t="s">
        <v>37</v>
      </c>
      <c r="I53" s="148" t="s">
        <v>37</v>
      </c>
      <c r="J53" s="148" t="s">
        <v>37</v>
      </c>
      <c r="K53" s="148" t="s">
        <v>37</v>
      </c>
      <c r="L53" s="148" t="s">
        <v>37</v>
      </c>
      <c r="M53" s="272" t="s">
        <v>37</v>
      </c>
      <c r="N53" s="272" t="s">
        <v>37</v>
      </c>
      <c r="O53" s="272" t="s">
        <v>37</v>
      </c>
      <c r="P53" s="148" t="s">
        <v>37</v>
      </c>
      <c r="Q53" s="148" t="s">
        <v>37</v>
      </c>
      <c r="R53" s="148" t="s">
        <v>37</v>
      </c>
    </row>
    <row r="54" spans="2:18" s="124" customFormat="1" x14ac:dyDescent="0.25">
      <c r="B54" s="120"/>
      <c r="C54" s="121">
        <v>4</v>
      </c>
      <c r="D54" s="146" t="s">
        <v>395</v>
      </c>
      <c r="E54" s="147"/>
      <c r="F54" s="148" t="s">
        <v>39</v>
      </c>
      <c r="G54" s="148" t="s">
        <v>39</v>
      </c>
      <c r="H54" s="148" t="s">
        <v>39</v>
      </c>
      <c r="I54" s="148" t="s">
        <v>39</v>
      </c>
      <c r="J54" s="148" t="s">
        <v>39</v>
      </c>
      <c r="K54" s="148" t="s">
        <v>39</v>
      </c>
      <c r="L54" s="148" t="s">
        <v>39</v>
      </c>
      <c r="M54" s="272" t="s">
        <v>39</v>
      </c>
      <c r="N54" s="272" t="s">
        <v>39</v>
      </c>
      <c r="O54" s="272" t="s">
        <v>39</v>
      </c>
      <c r="P54" s="148" t="s">
        <v>39</v>
      </c>
      <c r="Q54" s="148" t="s">
        <v>39</v>
      </c>
      <c r="R54" s="148" t="s">
        <v>39</v>
      </c>
    </row>
    <row r="55" spans="2:18" s="124" customFormat="1" x14ac:dyDescent="0.25">
      <c r="B55" s="120"/>
      <c r="C55" s="121">
        <v>3</v>
      </c>
      <c r="D55" s="128" t="s">
        <v>356</v>
      </c>
      <c r="E55" s="145"/>
      <c r="F55" s="130"/>
      <c r="G55" s="130"/>
      <c r="H55" s="130"/>
      <c r="I55" s="130"/>
      <c r="J55" s="130"/>
      <c r="K55" s="130"/>
      <c r="L55" s="130"/>
      <c r="M55" s="130"/>
      <c r="N55" s="130"/>
      <c r="O55" s="130"/>
      <c r="P55" s="130"/>
      <c r="Q55" s="130"/>
      <c r="R55" s="130"/>
    </row>
    <row r="56" spans="2:18" s="124" customFormat="1" ht="27.6" x14ac:dyDescent="0.25">
      <c r="B56" s="120"/>
      <c r="C56" s="121">
        <v>3</v>
      </c>
      <c r="D56" s="132" t="s">
        <v>357</v>
      </c>
      <c r="E56" s="133"/>
      <c r="F56" s="134"/>
      <c r="G56" s="134"/>
      <c r="H56" s="134"/>
      <c r="I56" s="134"/>
      <c r="J56" s="134"/>
      <c r="K56" s="134"/>
      <c r="L56" s="134"/>
      <c r="M56" s="134"/>
      <c r="N56" s="134"/>
      <c r="O56" s="134"/>
      <c r="P56" s="134"/>
      <c r="Q56" s="134"/>
      <c r="R56" s="134"/>
    </row>
    <row r="57" spans="2:18" s="124" customFormat="1" x14ac:dyDescent="0.25">
      <c r="B57" s="120"/>
      <c r="C57" s="121">
        <v>5</v>
      </c>
      <c r="D57" s="156" t="s">
        <v>358</v>
      </c>
      <c r="E57" s="157"/>
      <c r="F57" s="158" t="s">
        <v>49</v>
      </c>
      <c r="G57" s="158" t="s">
        <v>49</v>
      </c>
      <c r="H57" s="158" t="s">
        <v>49</v>
      </c>
      <c r="I57" s="158" t="s">
        <v>49</v>
      </c>
      <c r="J57" s="158" t="s">
        <v>49</v>
      </c>
      <c r="K57" s="158" t="s">
        <v>49</v>
      </c>
      <c r="L57" s="158" t="s">
        <v>49</v>
      </c>
      <c r="M57" s="158" t="s">
        <v>49</v>
      </c>
      <c r="N57" s="158" t="s">
        <v>49</v>
      </c>
      <c r="O57" s="158" t="s">
        <v>49</v>
      </c>
      <c r="P57" s="158" t="s">
        <v>49</v>
      </c>
      <c r="Q57" s="158" t="s">
        <v>49</v>
      </c>
      <c r="R57" s="158" t="s">
        <v>49</v>
      </c>
    </row>
    <row r="58" spans="2:18" s="124" customFormat="1" x14ac:dyDescent="0.25">
      <c r="B58" s="120"/>
      <c r="C58" s="121">
        <v>3</v>
      </c>
      <c r="D58" s="132" t="s">
        <v>359</v>
      </c>
      <c r="E58" s="133"/>
      <c r="F58" s="134"/>
      <c r="G58" s="134"/>
      <c r="H58" s="134"/>
      <c r="I58" s="134"/>
      <c r="J58" s="134"/>
      <c r="K58" s="134"/>
      <c r="L58" s="134"/>
      <c r="M58" s="134"/>
      <c r="N58" s="134"/>
      <c r="O58" s="134"/>
      <c r="P58" s="134"/>
      <c r="Q58" s="134"/>
      <c r="R58" s="134"/>
    </row>
    <row r="59" spans="2:18" s="124" customFormat="1" x14ac:dyDescent="0.25">
      <c r="B59" s="120"/>
      <c r="C59" s="121">
        <v>5</v>
      </c>
      <c r="D59" s="156" t="s">
        <v>360</v>
      </c>
      <c r="E59" s="157"/>
      <c r="F59" s="159" t="s">
        <v>48</v>
      </c>
      <c r="G59" s="159" t="s">
        <v>48</v>
      </c>
      <c r="H59" s="159" t="s">
        <v>48</v>
      </c>
      <c r="I59" s="159" t="s">
        <v>48</v>
      </c>
      <c r="J59" s="159" t="s">
        <v>48</v>
      </c>
      <c r="K59" s="159" t="s">
        <v>48</v>
      </c>
      <c r="L59" s="159" t="s">
        <v>48</v>
      </c>
      <c r="M59" s="159" t="s">
        <v>48</v>
      </c>
      <c r="N59" s="159" t="s">
        <v>48</v>
      </c>
      <c r="O59" s="159" t="s">
        <v>48</v>
      </c>
      <c r="P59" s="159" t="s">
        <v>48</v>
      </c>
      <c r="Q59" s="159" t="s">
        <v>48</v>
      </c>
      <c r="R59" s="159" t="s">
        <v>48</v>
      </c>
    </row>
    <row r="60" spans="2:18" s="124" customFormat="1" x14ac:dyDescent="0.25">
      <c r="B60" s="120"/>
      <c r="C60" s="121">
        <v>5</v>
      </c>
      <c r="D60" s="156" t="s">
        <v>361</v>
      </c>
      <c r="E60" s="157"/>
      <c r="F60" s="159" t="s">
        <v>46</v>
      </c>
      <c r="G60" s="159" t="s">
        <v>46</v>
      </c>
      <c r="H60" s="159" t="s">
        <v>46</v>
      </c>
      <c r="I60" s="159" t="s">
        <v>46</v>
      </c>
      <c r="J60" s="159" t="s">
        <v>46</v>
      </c>
      <c r="K60" s="159" t="s">
        <v>46</v>
      </c>
      <c r="L60" s="159" t="s">
        <v>46</v>
      </c>
      <c r="M60" s="159" t="s">
        <v>46</v>
      </c>
      <c r="N60" s="159" t="s">
        <v>46</v>
      </c>
      <c r="O60" s="159" t="s">
        <v>46</v>
      </c>
      <c r="P60" s="159" t="s">
        <v>46</v>
      </c>
      <c r="Q60" s="159" t="s">
        <v>46</v>
      </c>
      <c r="R60" s="159" t="s">
        <v>46</v>
      </c>
    </row>
    <row r="61" spans="2:18" s="124" customFormat="1" x14ac:dyDescent="0.25">
      <c r="B61" s="120"/>
      <c r="C61" s="121">
        <v>3</v>
      </c>
      <c r="D61" s="132" t="s">
        <v>362</v>
      </c>
      <c r="E61" s="147"/>
      <c r="F61" s="134"/>
      <c r="G61" s="134"/>
      <c r="H61" s="134"/>
      <c r="I61" s="134"/>
      <c r="J61" s="134"/>
      <c r="K61" s="134"/>
      <c r="L61" s="134"/>
      <c r="M61" s="134"/>
      <c r="N61" s="134"/>
      <c r="O61" s="134"/>
      <c r="P61" s="134"/>
      <c r="Q61" s="134"/>
      <c r="R61" s="134"/>
    </row>
    <row r="62" spans="2:18" s="124" customFormat="1" x14ac:dyDescent="0.25">
      <c r="B62" s="120"/>
      <c r="C62" s="121">
        <v>5</v>
      </c>
      <c r="D62" s="156" t="s">
        <v>48</v>
      </c>
      <c r="E62" s="157"/>
      <c r="F62" s="159" t="s">
        <v>48</v>
      </c>
      <c r="G62" s="159" t="s">
        <v>48</v>
      </c>
      <c r="H62" s="159" t="s">
        <v>48</v>
      </c>
      <c r="I62" s="159" t="s">
        <v>48</v>
      </c>
      <c r="J62" s="159" t="s">
        <v>48</v>
      </c>
      <c r="K62" s="159" t="s">
        <v>48</v>
      </c>
      <c r="L62" s="159" t="s">
        <v>48</v>
      </c>
      <c r="M62" s="159" t="s">
        <v>48</v>
      </c>
      <c r="N62" s="159" t="s">
        <v>48</v>
      </c>
      <c r="O62" s="159" t="s">
        <v>48</v>
      </c>
      <c r="P62" s="159" t="s">
        <v>48</v>
      </c>
      <c r="Q62" s="159" t="s">
        <v>48</v>
      </c>
      <c r="R62" s="159" t="s">
        <v>48</v>
      </c>
    </row>
    <row r="63" spans="2:18" s="124" customFormat="1" x14ac:dyDescent="0.25">
      <c r="B63" s="120"/>
      <c r="C63" s="121">
        <v>5</v>
      </c>
      <c r="D63" s="156" t="s">
        <v>361</v>
      </c>
      <c r="E63" s="157"/>
      <c r="F63" s="159" t="s">
        <v>46</v>
      </c>
      <c r="G63" s="159" t="s">
        <v>46</v>
      </c>
      <c r="H63" s="159" t="s">
        <v>46</v>
      </c>
      <c r="I63" s="159" t="s">
        <v>46</v>
      </c>
      <c r="J63" s="159" t="s">
        <v>46</v>
      </c>
      <c r="K63" s="159" t="s">
        <v>46</v>
      </c>
      <c r="L63" s="159" t="s">
        <v>46</v>
      </c>
      <c r="M63" s="159" t="s">
        <v>46</v>
      </c>
      <c r="N63" s="159" t="s">
        <v>46</v>
      </c>
      <c r="O63" s="159" t="s">
        <v>46</v>
      </c>
      <c r="P63" s="159" t="s">
        <v>46</v>
      </c>
      <c r="Q63" s="159" t="s">
        <v>46</v>
      </c>
      <c r="R63" s="159" t="s">
        <v>46</v>
      </c>
    </row>
    <row r="64" spans="2:18" s="150" customFormat="1" x14ac:dyDescent="0.25">
      <c r="B64" s="120"/>
      <c r="C64" s="121">
        <v>1</v>
      </c>
      <c r="D64" s="122" t="s">
        <v>9</v>
      </c>
      <c r="E64" s="122"/>
      <c r="F64" s="123"/>
      <c r="G64" s="123"/>
      <c r="H64" s="123"/>
      <c r="I64" s="123"/>
      <c r="J64" s="123"/>
      <c r="K64" s="123"/>
      <c r="L64" s="123"/>
      <c r="M64" s="329"/>
      <c r="N64" s="329"/>
      <c r="O64" s="329"/>
      <c r="P64" s="123"/>
      <c r="Q64" s="123"/>
      <c r="R64" s="123"/>
    </row>
    <row r="65" spans="2:49" s="124" customFormat="1" x14ac:dyDescent="0.25">
      <c r="B65" s="120"/>
      <c r="C65" s="121">
        <v>2</v>
      </c>
      <c r="D65" s="125" t="s">
        <v>401</v>
      </c>
      <c r="E65" s="125"/>
      <c r="F65" s="126"/>
      <c r="G65" s="126"/>
      <c r="H65" s="126"/>
      <c r="I65" s="126"/>
      <c r="J65" s="126"/>
      <c r="K65" s="126"/>
      <c r="L65" s="126"/>
      <c r="M65" s="143"/>
      <c r="N65" s="143"/>
      <c r="O65" s="143"/>
      <c r="P65" s="126"/>
      <c r="Q65" s="126"/>
      <c r="R65" s="126"/>
    </row>
    <row r="66" spans="2:49" s="161" customFormat="1" x14ac:dyDescent="0.25">
      <c r="B66" s="120"/>
      <c r="C66" s="121">
        <v>3</v>
      </c>
      <c r="D66" s="128" t="s">
        <v>404</v>
      </c>
      <c r="E66" s="145"/>
      <c r="F66" s="130" t="s">
        <v>71</v>
      </c>
      <c r="G66" s="130" t="s">
        <v>71</v>
      </c>
      <c r="H66" s="130" t="s">
        <v>71</v>
      </c>
      <c r="I66" s="130" t="s">
        <v>71</v>
      </c>
      <c r="J66" s="130" t="s">
        <v>71</v>
      </c>
      <c r="K66" s="130" t="s">
        <v>71</v>
      </c>
      <c r="L66" s="130" t="s">
        <v>71</v>
      </c>
      <c r="M66" s="130" t="s">
        <v>71</v>
      </c>
      <c r="N66" s="130" t="s">
        <v>71</v>
      </c>
      <c r="O66" s="130" t="s">
        <v>71</v>
      </c>
      <c r="P66" s="130" t="s">
        <v>71</v>
      </c>
      <c r="Q66" s="130" t="s">
        <v>71</v>
      </c>
      <c r="R66" s="130" t="s">
        <v>71</v>
      </c>
    </row>
    <row r="67" spans="2:49" s="124" customFormat="1" x14ac:dyDescent="0.25">
      <c r="B67" s="120"/>
      <c r="C67" s="121">
        <v>4</v>
      </c>
      <c r="D67" s="146" t="s">
        <v>406</v>
      </c>
      <c r="E67" s="323"/>
      <c r="F67" s="272" t="s">
        <v>408</v>
      </c>
      <c r="G67" s="272" t="s">
        <v>408</v>
      </c>
      <c r="H67" s="272" t="s">
        <v>408</v>
      </c>
      <c r="I67" s="272" t="s">
        <v>408</v>
      </c>
      <c r="J67" s="272" t="s">
        <v>408</v>
      </c>
      <c r="K67" s="272" t="s">
        <v>408</v>
      </c>
      <c r="L67" s="272" t="s">
        <v>408</v>
      </c>
      <c r="M67" s="272" t="s">
        <v>408</v>
      </c>
      <c r="N67" s="272" t="s">
        <v>408</v>
      </c>
      <c r="O67" s="272" t="s">
        <v>408</v>
      </c>
      <c r="P67" s="272" t="s">
        <v>408</v>
      </c>
      <c r="Q67" s="272" t="s">
        <v>35</v>
      </c>
      <c r="R67" s="272" t="s">
        <v>35</v>
      </c>
    </row>
    <row r="68" spans="2:49" s="161" customFormat="1" x14ac:dyDescent="0.25">
      <c r="B68" s="120"/>
      <c r="C68" s="121">
        <v>4</v>
      </c>
      <c r="D68" s="146" t="s">
        <v>410</v>
      </c>
      <c r="E68" s="323"/>
      <c r="F68" s="148" t="s">
        <v>411</v>
      </c>
      <c r="G68" s="148" t="s">
        <v>411</v>
      </c>
      <c r="H68" s="148" t="s">
        <v>411</v>
      </c>
      <c r="I68" s="148" t="s">
        <v>411</v>
      </c>
      <c r="J68" s="148" t="s">
        <v>411</v>
      </c>
      <c r="K68" s="148" t="s">
        <v>411</v>
      </c>
      <c r="L68" s="148" t="s">
        <v>411</v>
      </c>
      <c r="M68" s="272" t="s">
        <v>411</v>
      </c>
      <c r="N68" s="272" t="s">
        <v>411</v>
      </c>
      <c r="O68" s="272" t="s">
        <v>411</v>
      </c>
      <c r="P68" s="272" t="s">
        <v>411</v>
      </c>
      <c r="Q68" s="272" t="s">
        <v>35</v>
      </c>
      <c r="R68" s="272" t="s">
        <v>35</v>
      </c>
    </row>
    <row r="69" spans="2:49" s="161" customFormat="1" x14ac:dyDescent="0.25">
      <c r="B69" s="120"/>
      <c r="C69" s="121">
        <v>4</v>
      </c>
      <c r="D69" s="146" t="s">
        <v>413</v>
      </c>
      <c r="E69" s="147"/>
      <c r="F69" s="148" t="s">
        <v>414</v>
      </c>
      <c r="G69" s="148" t="s">
        <v>414</v>
      </c>
      <c r="H69" s="148" t="s">
        <v>414</v>
      </c>
      <c r="I69" s="148" t="s">
        <v>414</v>
      </c>
      <c r="J69" s="148" t="s">
        <v>414</v>
      </c>
      <c r="K69" s="148" t="s">
        <v>414</v>
      </c>
      <c r="L69" s="148" t="s">
        <v>414</v>
      </c>
      <c r="M69" s="272" t="s">
        <v>414</v>
      </c>
      <c r="N69" s="272" t="s">
        <v>414</v>
      </c>
      <c r="O69" s="272" t="s">
        <v>414</v>
      </c>
      <c r="P69" s="272" t="s">
        <v>414</v>
      </c>
      <c r="Q69" s="272" t="s">
        <v>35</v>
      </c>
      <c r="R69" s="272" t="s">
        <v>35</v>
      </c>
    </row>
    <row r="70" spans="2:49" s="161" customFormat="1" ht="41.4" x14ac:dyDescent="0.25">
      <c r="B70" s="120"/>
      <c r="C70" s="121">
        <v>4</v>
      </c>
      <c r="D70" s="146" t="s">
        <v>415</v>
      </c>
      <c r="E70" s="147" t="s">
        <v>1533</v>
      </c>
      <c r="F70" s="148" t="s">
        <v>631</v>
      </c>
      <c r="G70" s="148" t="s">
        <v>631</v>
      </c>
      <c r="H70" s="148" t="s">
        <v>631</v>
      </c>
      <c r="I70" s="148" t="s">
        <v>631</v>
      </c>
      <c r="J70" s="148" t="s">
        <v>631</v>
      </c>
      <c r="K70" s="148" t="s">
        <v>631</v>
      </c>
      <c r="L70" s="148" t="s">
        <v>631</v>
      </c>
      <c r="M70" s="272" t="s">
        <v>549</v>
      </c>
      <c r="N70" s="272" t="s">
        <v>503</v>
      </c>
      <c r="O70" s="272" t="s">
        <v>503</v>
      </c>
      <c r="P70" s="272" t="s">
        <v>503</v>
      </c>
      <c r="Q70" s="272" t="s">
        <v>35</v>
      </c>
      <c r="R70" s="272" t="s">
        <v>35</v>
      </c>
    </row>
    <row r="71" spans="2:49" s="161" customFormat="1" x14ac:dyDescent="0.25">
      <c r="B71" s="120"/>
      <c r="C71" s="121">
        <v>4</v>
      </c>
      <c r="D71" s="146" t="s">
        <v>419</v>
      </c>
      <c r="E71" s="147" t="s">
        <v>1533</v>
      </c>
      <c r="F71" s="272" t="s">
        <v>632</v>
      </c>
      <c r="G71" s="272" t="s">
        <v>632</v>
      </c>
      <c r="H71" s="272" t="s">
        <v>632</v>
      </c>
      <c r="I71" s="272" t="s">
        <v>632</v>
      </c>
      <c r="J71" s="272" t="s">
        <v>632</v>
      </c>
      <c r="K71" s="272" t="s">
        <v>632</v>
      </c>
      <c r="L71" s="272" t="s">
        <v>632</v>
      </c>
      <c r="M71" s="272" t="s">
        <v>551</v>
      </c>
      <c r="N71" s="272" t="s">
        <v>504</v>
      </c>
      <c r="O71" s="272" t="s">
        <v>504</v>
      </c>
      <c r="P71" s="272" t="s">
        <v>504</v>
      </c>
      <c r="Q71" s="272" t="s">
        <v>35</v>
      </c>
      <c r="R71" s="272" t="s">
        <v>35</v>
      </c>
    </row>
    <row r="72" spans="2:49" s="161" customFormat="1" x14ac:dyDescent="0.25">
      <c r="B72" s="120"/>
      <c r="C72" s="121">
        <v>3</v>
      </c>
      <c r="D72" s="128" t="s">
        <v>423</v>
      </c>
      <c r="E72" s="145"/>
      <c r="F72" s="130"/>
      <c r="G72" s="130"/>
      <c r="H72" s="130"/>
      <c r="I72" s="130"/>
      <c r="J72" s="130"/>
      <c r="K72" s="130"/>
      <c r="L72" s="130"/>
      <c r="M72" s="130"/>
      <c r="N72" s="130"/>
      <c r="O72" s="130"/>
      <c r="P72" s="130"/>
      <c r="Q72" s="130"/>
      <c r="R72" s="130"/>
    </row>
    <row r="73" spans="2:49" s="124" customFormat="1" x14ac:dyDescent="0.25">
      <c r="B73" s="120"/>
      <c r="C73" s="121">
        <v>4</v>
      </c>
      <c r="D73" s="146" t="s">
        <v>426</v>
      </c>
      <c r="E73" s="323"/>
      <c r="F73" s="272" t="s">
        <v>633</v>
      </c>
      <c r="G73" s="272" t="s">
        <v>633</v>
      </c>
      <c r="H73" s="272" t="s">
        <v>633</v>
      </c>
      <c r="I73" s="272" t="s">
        <v>633</v>
      </c>
      <c r="J73" s="331" t="s">
        <v>634</v>
      </c>
      <c r="K73" s="331" t="s">
        <v>634</v>
      </c>
      <c r="L73" s="331" t="s">
        <v>634</v>
      </c>
      <c r="M73" s="272" t="s">
        <v>633</v>
      </c>
      <c r="N73" s="272" t="s">
        <v>633</v>
      </c>
      <c r="O73" s="272" t="s">
        <v>633</v>
      </c>
      <c r="P73" s="272" t="s">
        <v>633</v>
      </c>
      <c r="Q73" s="148" t="s">
        <v>633</v>
      </c>
      <c r="R73" s="148" t="s">
        <v>633</v>
      </c>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row>
    <row r="74" spans="2:49" s="124" customFormat="1" x14ac:dyDescent="0.25">
      <c r="B74" s="120"/>
      <c r="C74" s="121">
        <v>1</v>
      </c>
      <c r="D74" s="122" t="s">
        <v>429</v>
      </c>
      <c r="E74" s="122"/>
      <c r="F74" s="162"/>
      <c r="G74" s="162"/>
      <c r="H74" s="162"/>
      <c r="I74" s="162"/>
      <c r="J74" s="162"/>
      <c r="K74" s="162"/>
      <c r="L74" s="162"/>
      <c r="M74" s="332"/>
      <c r="N74" s="332"/>
      <c r="O74" s="332"/>
      <c r="P74" s="162"/>
      <c r="Q74" s="162"/>
      <c r="R74" s="162"/>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row>
    <row r="75" spans="2:49" s="124" customFormat="1" x14ac:dyDescent="0.25">
      <c r="B75" s="120"/>
      <c r="C75" s="121">
        <v>2</v>
      </c>
      <c r="D75" s="125" t="s">
        <v>432</v>
      </c>
      <c r="E75" s="125"/>
      <c r="F75" s="126"/>
      <c r="G75" s="126"/>
      <c r="H75" s="126"/>
      <c r="I75" s="126"/>
      <c r="J75" s="126"/>
      <c r="K75" s="126"/>
      <c r="L75" s="126"/>
      <c r="M75" s="126"/>
      <c r="N75" s="126"/>
      <c r="O75" s="126"/>
      <c r="P75" s="126"/>
      <c r="Q75" s="126"/>
      <c r="R75" s="126"/>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row>
    <row r="76" spans="2:49" s="124" customFormat="1" x14ac:dyDescent="0.25">
      <c r="B76" s="120"/>
      <c r="C76" s="121">
        <v>3</v>
      </c>
      <c r="D76" s="128" t="s">
        <v>435</v>
      </c>
      <c r="E76" s="145"/>
      <c r="F76" s="130"/>
      <c r="G76" s="130"/>
      <c r="H76" s="130"/>
      <c r="I76" s="130"/>
      <c r="J76" s="130"/>
      <c r="K76" s="130"/>
      <c r="L76" s="130"/>
      <c r="M76" s="130"/>
      <c r="N76" s="130"/>
      <c r="O76" s="130"/>
      <c r="P76" s="130"/>
      <c r="Q76" s="130"/>
      <c r="R76" s="130"/>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row>
    <row r="77" spans="2:49" s="124" customFormat="1" x14ac:dyDescent="0.25">
      <c r="B77" s="120"/>
      <c r="C77" s="121">
        <v>4</v>
      </c>
      <c r="D77" s="146" t="s">
        <v>447</v>
      </c>
      <c r="E77" s="147"/>
      <c r="F77" s="148" t="s">
        <v>42</v>
      </c>
      <c r="G77" s="148" t="s">
        <v>42</v>
      </c>
      <c r="H77" s="148" t="s">
        <v>42</v>
      </c>
      <c r="I77" s="148" t="s">
        <v>42</v>
      </c>
      <c r="J77" s="148" t="s">
        <v>42</v>
      </c>
      <c r="K77" s="148" t="s">
        <v>42</v>
      </c>
      <c r="L77" s="148" t="s">
        <v>42</v>
      </c>
      <c r="M77" s="272" t="s">
        <v>44</v>
      </c>
      <c r="N77" s="272" t="s">
        <v>44</v>
      </c>
      <c r="O77" s="272" t="s">
        <v>44</v>
      </c>
      <c r="P77" s="272" t="s">
        <v>44</v>
      </c>
      <c r="Q77" s="148" t="s">
        <v>35</v>
      </c>
      <c r="R77" s="148" t="s">
        <v>35</v>
      </c>
    </row>
    <row r="78" spans="2:49" s="144" customFormat="1" x14ac:dyDescent="0.25">
      <c r="B78" s="120"/>
      <c r="C78" s="121">
        <v>4</v>
      </c>
      <c r="D78" s="146" t="s">
        <v>317</v>
      </c>
      <c r="E78" s="147"/>
      <c r="F78" s="148" t="s">
        <v>42</v>
      </c>
      <c r="G78" s="148" t="s">
        <v>42</v>
      </c>
      <c r="H78" s="148" t="s">
        <v>42</v>
      </c>
      <c r="I78" s="148" t="s">
        <v>42</v>
      </c>
      <c r="J78" s="148" t="s">
        <v>42</v>
      </c>
      <c r="K78" s="148" t="s">
        <v>42</v>
      </c>
      <c r="L78" s="148" t="s">
        <v>42</v>
      </c>
      <c r="M78" s="272" t="s">
        <v>44</v>
      </c>
      <c r="N78" s="272" t="s">
        <v>44</v>
      </c>
      <c r="O78" s="272" t="s">
        <v>44</v>
      </c>
      <c r="P78" s="272" t="s">
        <v>44</v>
      </c>
      <c r="Q78" s="148" t="s">
        <v>35</v>
      </c>
      <c r="R78" s="148" t="s">
        <v>35</v>
      </c>
    </row>
    <row r="79" spans="2:49" s="124" customFormat="1" x14ac:dyDescent="0.25">
      <c r="B79" s="120"/>
      <c r="C79" s="121">
        <v>4</v>
      </c>
      <c r="D79" s="146" t="s">
        <v>319</v>
      </c>
      <c r="E79" s="147"/>
      <c r="F79" s="148" t="s">
        <v>42</v>
      </c>
      <c r="G79" s="148" t="s">
        <v>42</v>
      </c>
      <c r="H79" s="148" t="s">
        <v>42</v>
      </c>
      <c r="I79" s="148" t="s">
        <v>42</v>
      </c>
      <c r="J79" s="148" t="s">
        <v>42</v>
      </c>
      <c r="K79" s="148" t="s">
        <v>42</v>
      </c>
      <c r="L79" s="148" t="s">
        <v>42</v>
      </c>
      <c r="M79" s="272" t="s">
        <v>44</v>
      </c>
      <c r="N79" s="272" t="s">
        <v>44</v>
      </c>
      <c r="O79" s="272" t="s">
        <v>44</v>
      </c>
      <c r="P79" s="272" t="s">
        <v>44</v>
      </c>
      <c r="Q79" s="148" t="s">
        <v>35</v>
      </c>
      <c r="R79" s="148" t="s">
        <v>35</v>
      </c>
    </row>
    <row r="80" spans="2:49" s="144" customFormat="1" x14ac:dyDescent="0.25">
      <c r="B80" s="120"/>
      <c r="C80" s="121">
        <v>4</v>
      </c>
      <c r="D80" s="146" t="s">
        <v>635</v>
      </c>
      <c r="E80" s="147"/>
      <c r="F80" s="148" t="s">
        <v>44</v>
      </c>
      <c r="G80" s="148" t="s">
        <v>44</v>
      </c>
      <c r="H80" s="148" t="s">
        <v>44</v>
      </c>
      <c r="I80" s="148" t="s">
        <v>44</v>
      </c>
      <c r="J80" s="148" t="s">
        <v>44</v>
      </c>
      <c r="K80" s="148" t="s">
        <v>44</v>
      </c>
      <c r="L80" s="148" t="s">
        <v>44</v>
      </c>
      <c r="M80" s="272" t="s">
        <v>44</v>
      </c>
      <c r="N80" s="272" t="s">
        <v>44</v>
      </c>
      <c r="O80" s="272" t="s">
        <v>44</v>
      </c>
      <c r="P80" s="272" t="s">
        <v>44</v>
      </c>
      <c r="Q80" s="148" t="s">
        <v>35</v>
      </c>
      <c r="R80" s="148" t="s">
        <v>35</v>
      </c>
    </row>
    <row r="81" spans="2:18" s="124" customFormat="1" x14ac:dyDescent="0.25">
      <c r="B81" s="120"/>
      <c r="C81" s="121">
        <v>4</v>
      </c>
      <c r="D81" s="146" t="s">
        <v>453</v>
      </c>
      <c r="E81" s="147"/>
      <c r="F81" s="148" t="s">
        <v>44</v>
      </c>
      <c r="G81" s="148" t="s">
        <v>44</v>
      </c>
      <c r="H81" s="148" t="s">
        <v>44</v>
      </c>
      <c r="I81" s="148" t="s">
        <v>44</v>
      </c>
      <c r="J81" s="148" t="s">
        <v>44</v>
      </c>
      <c r="K81" s="148" t="s">
        <v>44</v>
      </c>
      <c r="L81" s="148" t="s">
        <v>44</v>
      </c>
      <c r="M81" s="272" t="s">
        <v>44</v>
      </c>
      <c r="N81" s="272" t="s">
        <v>44</v>
      </c>
      <c r="O81" s="272" t="s">
        <v>44</v>
      </c>
      <c r="P81" s="272" t="s">
        <v>44</v>
      </c>
      <c r="Q81" s="148" t="s">
        <v>35</v>
      </c>
      <c r="R81" s="148" t="s">
        <v>35</v>
      </c>
    </row>
    <row r="82" spans="2:18" s="124" customFormat="1" x14ac:dyDescent="0.25">
      <c r="B82" s="120"/>
      <c r="C82" s="121">
        <v>4</v>
      </c>
      <c r="D82" s="146" t="s">
        <v>467</v>
      </c>
      <c r="E82" s="147"/>
      <c r="F82" s="148" t="s">
        <v>42</v>
      </c>
      <c r="G82" s="148" t="s">
        <v>42</v>
      </c>
      <c r="H82" s="148" t="s">
        <v>42</v>
      </c>
      <c r="I82" s="148" t="s">
        <v>42</v>
      </c>
      <c r="J82" s="148" t="s">
        <v>42</v>
      </c>
      <c r="K82" s="148" t="s">
        <v>42</v>
      </c>
      <c r="L82" s="148" t="s">
        <v>42</v>
      </c>
      <c r="M82" s="272" t="s">
        <v>44</v>
      </c>
      <c r="N82" s="272" t="s">
        <v>44</v>
      </c>
      <c r="O82" s="272" t="s">
        <v>44</v>
      </c>
      <c r="P82" s="272" t="s">
        <v>44</v>
      </c>
      <c r="Q82" s="148" t="s">
        <v>35</v>
      </c>
      <c r="R82" s="148" t="s">
        <v>35</v>
      </c>
    </row>
    <row r="83" spans="2:18" s="124" customFormat="1" x14ac:dyDescent="0.25">
      <c r="B83" s="120"/>
      <c r="C83" s="121">
        <v>4</v>
      </c>
      <c r="D83" s="146" t="s">
        <v>259</v>
      </c>
      <c r="E83" s="147"/>
      <c r="F83" s="148" t="s">
        <v>42</v>
      </c>
      <c r="G83" s="148" t="s">
        <v>42</v>
      </c>
      <c r="H83" s="148" t="s">
        <v>42</v>
      </c>
      <c r="I83" s="148" t="s">
        <v>42</v>
      </c>
      <c r="J83" s="148" t="s">
        <v>42</v>
      </c>
      <c r="K83" s="148" t="s">
        <v>42</v>
      </c>
      <c r="L83" s="148" t="s">
        <v>42</v>
      </c>
      <c r="M83" s="272" t="s">
        <v>42</v>
      </c>
      <c r="N83" s="272" t="s">
        <v>42</v>
      </c>
      <c r="O83" s="272" t="s">
        <v>42</v>
      </c>
      <c r="P83" s="272" t="s">
        <v>42</v>
      </c>
      <c r="Q83" s="148" t="s">
        <v>35</v>
      </c>
      <c r="R83" s="148" t="s">
        <v>35</v>
      </c>
    </row>
    <row r="84" spans="2:18" s="124" customFormat="1" x14ac:dyDescent="0.25">
      <c r="B84" s="120"/>
      <c r="C84" s="121">
        <v>4</v>
      </c>
      <c r="D84" s="146" t="s">
        <v>497</v>
      </c>
      <c r="E84" s="147"/>
      <c r="F84" s="148" t="s">
        <v>42</v>
      </c>
      <c r="G84" s="148" t="s">
        <v>42</v>
      </c>
      <c r="H84" s="148" t="s">
        <v>42</v>
      </c>
      <c r="I84" s="148" t="s">
        <v>42</v>
      </c>
      <c r="J84" s="148" t="s">
        <v>42</v>
      </c>
      <c r="K84" s="148" t="s">
        <v>42</v>
      </c>
      <c r="L84" s="148" t="s">
        <v>42</v>
      </c>
      <c r="M84" s="272" t="s">
        <v>42</v>
      </c>
      <c r="N84" s="272" t="s">
        <v>42</v>
      </c>
      <c r="O84" s="272" t="s">
        <v>42</v>
      </c>
      <c r="P84" s="272" t="s">
        <v>42</v>
      </c>
      <c r="Q84" s="148" t="s">
        <v>35</v>
      </c>
      <c r="R84" s="148" t="s">
        <v>35</v>
      </c>
    </row>
    <row r="85" spans="2:18" s="124" customFormat="1" x14ac:dyDescent="0.25">
      <c r="B85" s="120"/>
      <c r="C85" s="121">
        <v>4</v>
      </c>
      <c r="D85" s="146" t="s">
        <v>296</v>
      </c>
      <c r="E85" s="147"/>
      <c r="F85" s="272" t="s">
        <v>42</v>
      </c>
      <c r="G85" s="272" t="s">
        <v>42</v>
      </c>
      <c r="H85" s="272" t="s">
        <v>42</v>
      </c>
      <c r="I85" s="272" t="s">
        <v>42</v>
      </c>
      <c r="J85" s="272" t="s">
        <v>42</v>
      </c>
      <c r="K85" s="272" t="s">
        <v>42</v>
      </c>
      <c r="L85" s="272" t="s">
        <v>42</v>
      </c>
      <c r="M85" s="272" t="s">
        <v>42</v>
      </c>
      <c r="N85" s="272" t="s">
        <v>42</v>
      </c>
      <c r="O85" s="272" t="s">
        <v>42</v>
      </c>
      <c r="P85" s="272" t="s">
        <v>42</v>
      </c>
      <c r="Q85" s="148" t="s">
        <v>35</v>
      </c>
      <c r="R85" s="148" t="s">
        <v>35</v>
      </c>
    </row>
    <row r="86" spans="2:18" s="124" customFormat="1" x14ac:dyDescent="0.25">
      <c r="B86" s="120"/>
      <c r="C86" s="121">
        <v>4</v>
      </c>
      <c r="D86" s="146" t="s">
        <v>636</v>
      </c>
      <c r="E86" s="147"/>
      <c r="F86" s="148" t="s">
        <v>42</v>
      </c>
      <c r="G86" s="148" t="s">
        <v>42</v>
      </c>
      <c r="H86" s="148" t="s">
        <v>42</v>
      </c>
      <c r="I86" s="148" t="s">
        <v>42</v>
      </c>
      <c r="J86" s="148" t="s">
        <v>42</v>
      </c>
      <c r="K86" s="148" t="s">
        <v>42</v>
      </c>
      <c r="L86" s="148" t="s">
        <v>42</v>
      </c>
      <c r="M86" s="272" t="s">
        <v>42</v>
      </c>
      <c r="N86" s="272" t="s">
        <v>42</v>
      </c>
      <c r="O86" s="272" t="s">
        <v>42</v>
      </c>
      <c r="P86" s="272" t="s">
        <v>42</v>
      </c>
      <c r="Q86" s="148" t="s">
        <v>35</v>
      </c>
      <c r="R86" s="148" t="s">
        <v>35</v>
      </c>
    </row>
    <row r="87" spans="2:18" s="124" customFormat="1" x14ac:dyDescent="0.25">
      <c r="B87" s="120"/>
      <c r="C87" s="121">
        <v>4</v>
      </c>
      <c r="D87" s="146" t="s">
        <v>471</v>
      </c>
      <c r="E87" s="147"/>
      <c r="F87" s="148" t="s">
        <v>42</v>
      </c>
      <c r="G87" s="148" t="s">
        <v>42</v>
      </c>
      <c r="H87" s="148" t="s">
        <v>42</v>
      </c>
      <c r="I87" s="148" t="s">
        <v>42</v>
      </c>
      <c r="J87" s="148" t="s">
        <v>42</v>
      </c>
      <c r="K87" s="148" t="s">
        <v>42</v>
      </c>
      <c r="L87" s="148" t="s">
        <v>42</v>
      </c>
      <c r="M87" s="272" t="s">
        <v>42</v>
      </c>
      <c r="N87" s="272" t="s">
        <v>42</v>
      </c>
      <c r="O87" s="272" t="s">
        <v>42</v>
      </c>
      <c r="P87" s="272" t="s">
        <v>42</v>
      </c>
      <c r="Q87" s="148" t="s">
        <v>35</v>
      </c>
      <c r="R87" s="148" t="s">
        <v>35</v>
      </c>
    </row>
    <row r="88" spans="2:18" s="124" customFormat="1" x14ac:dyDescent="0.25">
      <c r="B88" s="120"/>
      <c r="C88" s="121">
        <v>4</v>
      </c>
      <c r="D88" s="146" t="s">
        <v>637</v>
      </c>
      <c r="E88" s="147"/>
      <c r="F88" s="148" t="s">
        <v>42</v>
      </c>
      <c r="G88" s="148" t="s">
        <v>42</v>
      </c>
      <c r="H88" s="148" t="s">
        <v>42</v>
      </c>
      <c r="I88" s="148" t="s">
        <v>42</v>
      </c>
      <c r="J88" s="148" t="s">
        <v>42</v>
      </c>
      <c r="K88" s="148" t="s">
        <v>42</v>
      </c>
      <c r="L88" s="148" t="s">
        <v>42</v>
      </c>
      <c r="M88" s="272" t="s">
        <v>42</v>
      </c>
      <c r="N88" s="272" t="s">
        <v>42</v>
      </c>
      <c r="O88" s="272" t="s">
        <v>42</v>
      </c>
      <c r="P88" s="272" t="s">
        <v>42</v>
      </c>
      <c r="Q88" s="148" t="s">
        <v>35</v>
      </c>
      <c r="R88" s="148" t="s">
        <v>35</v>
      </c>
    </row>
    <row r="89" spans="2:18" s="124" customFormat="1" x14ac:dyDescent="0.25">
      <c r="B89" s="120"/>
      <c r="C89" s="121">
        <v>4</v>
      </c>
      <c r="D89" s="146" t="s">
        <v>638</v>
      </c>
      <c r="E89" s="147"/>
      <c r="F89" s="148" t="s">
        <v>42</v>
      </c>
      <c r="G89" s="148" t="s">
        <v>42</v>
      </c>
      <c r="H89" s="148" t="s">
        <v>42</v>
      </c>
      <c r="I89" s="148" t="s">
        <v>42</v>
      </c>
      <c r="J89" s="148" t="s">
        <v>42</v>
      </c>
      <c r="K89" s="148" t="s">
        <v>42</v>
      </c>
      <c r="L89" s="148" t="s">
        <v>42</v>
      </c>
      <c r="M89" s="272" t="s">
        <v>44</v>
      </c>
      <c r="N89" s="272" t="s">
        <v>44</v>
      </c>
      <c r="O89" s="272" t="s">
        <v>44</v>
      </c>
      <c r="P89" s="272" t="s">
        <v>44</v>
      </c>
      <c r="Q89" s="148" t="s">
        <v>35</v>
      </c>
      <c r="R89" s="148" t="s">
        <v>35</v>
      </c>
    </row>
    <row r="90" spans="2:18" s="124" customFormat="1" x14ac:dyDescent="0.25">
      <c r="B90" s="120"/>
      <c r="C90" s="121">
        <v>4</v>
      </c>
      <c r="D90" s="146" t="s">
        <v>477</v>
      </c>
      <c r="E90" s="147"/>
      <c r="F90" s="148" t="s">
        <v>42</v>
      </c>
      <c r="G90" s="148" t="s">
        <v>42</v>
      </c>
      <c r="H90" s="148" t="s">
        <v>42</v>
      </c>
      <c r="I90" s="148" t="s">
        <v>42</v>
      </c>
      <c r="J90" s="148" t="s">
        <v>42</v>
      </c>
      <c r="K90" s="148" t="s">
        <v>42</v>
      </c>
      <c r="L90" s="148" t="s">
        <v>42</v>
      </c>
      <c r="M90" s="272" t="s">
        <v>35</v>
      </c>
      <c r="N90" s="272" t="s">
        <v>35</v>
      </c>
      <c r="O90" s="272" t="s">
        <v>35</v>
      </c>
      <c r="P90" s="272" t="s">
        <v>35</v>
      </c>
      <c r="Q90" s="148" t="s">
        <v>35</v>
      </c>
      <c r="R90" s="148" t="s">
        <v>35</v>
      </c>
    </row>
    <row r="91" spans="2:18" s="124" customFormat="1" x14ac:dyDescent="0.25">
      <c r="B91" s="120"/>
      <c r="C91" s="121">
        <v>3</v>
      </c>
      <c r="D91" s="128" t="s">
        <v>639</v>
      </c>
      <c r="E91" s="145"/>
      <c r="F91" s="130"/>
      <c r="G91" s="130"/>
      <c r="H91" s="130"/>
      <c r="I91" s="130"/>
      <c r="J91" s="130"/>
      <c r="K91" s="130"/>
      <c r="L91" s="130"/>
      <c r="M91" s="130"/>
      <c r="N91" s="130"/>
      <c r="O91" s="130"/>
      <c r="P91" s="130"/>
      <c r="Q91" s="130"/>
      <c r="R91" s="130"/>
    </row>
    <row r="92" spans="2:18" s="124" customFormat="1" x14ac:dyDescent="0.25">
      <c r="B92" s="120"/>
      <c r="C92" s="121">
        <v>4</v>
      </c>
      <c r="D92" s="146" t="s">
        <v>553</v>
      </c>
      <c r="E92" s="147"/>
      <c r="F92" s="148" t="s">
        <v>42</v>
      </c>
      <c r="G92" s="148" t="s">
        <v>42</v>
      </c>
      <c r="H92" s="148" t="s">
        <v>42</v>
      </c>
      <c r="I92" s="148" t="s">
        <v>42</v>
      </c>
      <c r="J92" s="148" t="s">
        <v>42</v>
      </c>
      <c r="K92" s="148" t="s">
        <v>42</v>
      </c>
      <c r="L92" s="148" t="s">
        <v>42</v>
      </c>
      <c r="M92" s="272" t="s">
        <v>42</v>
      </c>
      <c r="N92" s="272" t="s">
        <v>42</v>
      </c>
      <c r="O92" s="272" t="s">
        <v>42</v>
      </c>
      <c r="P92" s="148" t="s">
        <v>42</v>
      </c>
      <c r="Q92" s="148" t="s">
        <v>35</v>
      </c>
      <c r="R92" s="148" t="s">
        <v>35</v>
      </c>
    </row>
    <row r="93" spans="2:18" s="124" customFormat="1" x14ac:dyDescent="0.25">
      <c r="B93" s="120"/>
      <c r="C93" s="121">
        <v>4</v>
      </c>
      <c r="D93" s="146" t="s">
        <v>640</v>
      </c>
      <c r="E93" s="147"/>
      <c r="F93" s="148" t="s">
        <v>42</v>
      </c>
      <c r="G93" s="148" t="s">
        <v>42</v>
      </c>
      <c r="H93" s="148" t="s">
        <v>42</v>
      </c>
      <c r="I93" s="148" t="s">
        <v>42</v>
      </c>
      <c r="J93" s="148" t="s">
        <v>42</v>
      </c>
      <c r="K93" s="148" t="s">
        <v>42</v>
      </c>
      <c r="L93" s="148" t="s">
        <v>42</v>
      </c>
      <c r="M93" s="272" t="s">
        <v>42</v>
      </c>
      <c r="N93" s="272" t="s">
        <v>42</v>
      </c>
      <c r="O93" s="272" t="s">
        <v>42</v>
      </c>
      <c r="P93" s="148" t="s">
        <v>42</v>
      </c>
      <c r="Q93" s="148" t="s">
        <v>35</v>
      </c>
      <c r="R93" s="148" t="s">
        <v>35</v>
      </c>
    </row>
    <row r="94" spans="2:18" s="124" customFormat="1" x14ac:dyDescent="0.25">
      <c r="B94" s="120"/>
      <c r="C94" s="121">
        <v>2</v>
      </c>
      <c r="D94" s="333" t="s">
        <v>641</v>
      </c>
      <c r="E94" s="333"/>
      <c r="F94" s="163" t="s">
        <v>35</v>
      </c>
      <c r="G94" s="163" t="s">
        <v>35</v>
      </c>
      <c r="H94" s="163" t="s">
        <v>35</v>
      </c>
      <c r="I94" s="163" t="s">
        <v>35</v>
      </c>
      <c r="J94" s="163" t="s">
        <v>35</v>
      </c>
      <c r="K94" s="163" t="s">
        <v>35</v>
      </c>
      <c r="L94" s="163" t="s">
        <v>35</v>
      </c>
      <c r="M94" s="163" t="s">
        <v>35</v>
      </c>
      <c r="N94" s="163" t="s">
        <v>35</v>
      </c>
      <c r="O94" s="163" t="s">
        <v>35</v>
      </c>
      <c r="P94" s="163" t="s">
        <v>35</v>
      </c>
      <c r="Q94" s="163"/>
      <c r="R94" s="163"/>
    </row>
    <row r="95" spans="2:18" s="124" customFormat="1" ht="24.75" customHeight="1" x14ac:dyDescent="0.25">
      <c r="B95" s="120"/>
      <c r="C95" s="121">
        <v>3</v>
      </c>
      <c r="D95" s="164" t="s">
        <v>642</v>
      </c>
      <c r="E95" s="131"/>
      <c r="F95" s="173" t="s">
        <v>35</v>
      </c>
      <c r="G95" s="173" t="s">
        <v>35</v>
      </c>
      <c r="H95" s="173" t="s">
        <v>35</v>
      </c>
      <c r="I95" s="173" t="s">
        <v>35</v>
      </c>
      <c r="J95" s="173" t="s">
        <v>35</v>
      </c>
      <c r="K95" s="173" t="s">
        <v>35</v>
      </c>
      <c r="L95" s="173" t="s">
        <v>35</v>
      </c>
      <c r="M95" s="173" t="s">
        <v>35</v>
      </c>
      <c r="N95" s="173" t="s">
        <v>35</v>
      </c>
      <c r="O95" s="173" t="s">
        <v>35</v>
      </c>
      <c r="P95" s="173" t="s">
        <v>35</v>
      </c>
      <c r="Q95" s="334" t="s">
        <v>643</v>
      </c>
      <c r="R95" s="334" t="s">
        <v>643</v>
      </c>
    </row>
    <row r="96" spans="2:18" s="124" customFormat="1" x14ac:dyDescent="0.25">
      <c r="B96" s="120"/>
      <c r="C96" s="121">
        <v>2</v>
      </c>
      <c r="D96" s="125" t="s">
        <v>480</v>
      </c>
      <c r="E96" s="125"/>
      <c r="F96" s="163"/>
      <c r="G96" s="163"/>
      <c r="H96" s="163"/>
      <c r="I96" s="163"/>
      <c r="J96" s="163"/>
      <c r="K96" s="163"/>
      <c r="L96" s="163"/>
      <c r="M96" s="163"/>
      <c r="N96" s="163"/>
      <c r="O96" s="163"/>
      <c r="P96" s="163"/>
      <c r="Q96" s="163"/>
      <c r="R96" s="163"/>
    </row>
    <row r="97" spans="2:18" s="150" customFormat="1" x14ac:dyDescent="0.25">
      <c r="B97" s="120"/>
      <c r="C97" s="121">
        <v>3</v>
      </c>
      <c r="D97" s="164" t="s">
        <v>482</v>
      </c>
      <c r="E97" s="165"/>
      <c r="F97" s="166" t="s">
        <v>644</v>
      </c>
      <c r="G97" s="166" t="s">
        <v>644</v>
      </c>
      <c r="H97" s="166" t="s">
        <v>644</v>
      </c>
      <c r="I97" s="166" t="s">
        <v>644</v>
      </c>
      <c r="J97" s="166" t="s">
        <v>644</v>
      </c>
      <c r="K97" s="166" t="s">
        <v>644</v>
      </c>
      <c r="L97" s="166" t="s">
        <v>644</v>
      </c>
      <c r="M97" s="166" t="s">
        <v>644</v>
      </c>
      <c r="N97" s="166" t="s">
        <v>644</v>
      </c>
      <c r="O97" s="166" t="s">
        <v>644</v>
      </c>
      <c r="P97" s="166" t="s">
        <v>644</v>
      </c>
      <c r="Q97" s="166" t="s">
        <v>645</v>
      </c>
      <c r="R97" s="166" t="s">
        <v>646</v>
      </c>
    </row>
    <row r="98" spans="2:18" s="150" customFormat="1" x14ac:dyDescent="0.25">
      <c r="B98" s="120"/>
      <c r="C98" s="121">
        <v>3</v>
      </c>
      <c r="D98" s="164" t="s">
        <v>484</v>
      </c>
      <c r="E98" s="165"/>
      <c r="F98" s="166" t="s">
        <v>644</v>
      </c>
      <c r="G98" s="166" t="s">
        <v>644</v>
      </c>
      <c r="H98" s="166" t="s">
        <v>644</v>
      </c>
      <c r="I98" s="166" t="s">
        <v>644</v>
      </c>
      <c r="J98" s="166" t="s">
        <v>644</v>
      </c>
      <c r="K98" s="166" t="s">
        <v>644</v>
      </c>
      <c r="L98" s="166" t="s">
        <v>644</v>
      </c>
      <c r="M98" s="166" t="s">
        <v>644</v>
      </c>
      <c r="N98" s="166" t="s">
        <v>644</v>
      </c>
      <c r="O98" s="166" t="s">
        <v>644</v>
      </c>
      <c r="P98" s="166" t="s">
        <v>644</v>
      </c>
      <c r="Q98" s="166" t="s">
        <v>645</v>
      </c>
      <c r="R98" s="166" t="s">
        <v>646</v>
      </c>
    </row>
    <row r="99" spans="2:18" s="167" customFormat="1" x14ac:dyDescent="0.3">
      <c r="B99" s="120"/>
      <c r="C99" s="121">
        <v>3</v>
      </c>
      <c r="D99" s="164" t="s">
        <v>486</v>
      </c>
      <c r="E99" s="165"/>
      <c r="F99" s="166" t="s">
        <v>72</v>
      </c>
      <c r="G99" s="166" t="s">
        <v>72</v>
      </c>
      <c r="H99" s="166" t="s">
        <v>72</v>
      </c>
      <c r="I99" s="166" t="s">
        <v>72</v>
      </c>
      <c r="J99" s="166" t="s">
        <v>72</v>
      </c>
      <c r="K99" s="166" t="s">
        <v>72</v>
      </c>
      <c r="L99" s="166" t="s">
        <v>72</v>
      </c>
      <c r="M99" s="166" t="s">
        <v>72</v>
      </c>
      <c r="N99" s="166" t="s">
        <v>72</v>
      </c>
      <c r="O99" s="166" t="s">
        <v>72</v>
      </c>
      <c r="P99" s="166" t="s">
        <v>72</v>
      </c>
      <c r="Q99" s="166" t="s">
        <v>72</v>
      </c>
      <c r="R99" s="166" t="s">
        <v>72</v>
      </c>
    </row>
    <row r="100" spans="2:18" s="169" customFormat="1" ht="82.95" customHeight="1" x14ac:dyDescent="0.3">
      <c r="B100" s="120"/>
      <c r="C100" s="121">
        <v>3</v>
      </c>
      <c r="D100" s="164" t="s">
        <v>647</v>
      </c>
      <c r="E100" s="165"/>
      <c r="F100" s="168" t="s">
        <v>648</v>
      </c>
      <c r="G100" s="168" t="s">
        <v>649</v>
      </c>
      <c r="H100" s="168" t="s">
        <v>650</v>
      </c>
      <c r="I100" s="168" t="s">
        <v>651</v>
      </c>
      <c r="J100" s="168" t="s">
        <v>652</v>
      </c>
      <c r="K100" s="168" t="s">
        <v>653</v>
      </c>
      <c r="L100" s="168" t="s">
        <v>654</v>
      </c>
      <c r="M100" s="168" t="s">
        <v>655</v>
      </c>
      <c r="N100" s="168" t="s">
        <v>656</v>
      </c>
      <c r="O100" s="168" t="s">
        <v>657</v>
      </c>
      <c r="P100" s="168" t="s">
        <v>658</v>
      </c>
      <c r="Q100" s="168" t="s">
        <v>659</v>
      </c>
      <c r="R100" s="168" t="s">
        <v>660</v>
      </c>
    </row>
    <row r="101" spans="2:18" s="169" customFormat="1" ht="82.95" customHeight="1" x14ac:dyDescent="0.3">
      <c r="B101" s="120"/>
      <c r="C101" s="121">
        <v>3</v>
      </c>
      <c r="D101" s="164" t="s">
        <v>661</v>
      </c>
      <c r="E101" s="165"/>
      <c r="F101" s="168" t="s">
        <v>662</v>
      </c>
      <c r="G101" s="168" t="s">
        <v>663</v>
      </c>
      <c r="H101" s="168" t="s">
        <v>664</v>
      </c>
      <c r="I101" s="168" t="s">
        <v>665</v>
      </c>
      <c r="J101" s="168" t="s">
        <v>666</v>
      </c>
      <c r="K101" s="168" t="s">
        <v>667</v>
      </c>
      <c r="L101" s="168" t="s">
        <v>668</v>
      </c>
      <c r="M101" s="168" t="s">
        <v>669</v>
      </c>
      <c r="N101" s="168" t="s">
        <v>670</v>
      </c>
      <c r="O101" s="168" t="s">
        <v>671</v>
      </c>
      <c r="P101" s="168" t="s">
        <v>672</v>
      </c>
      <c r="Q101" s="168" t="s">
        <v>673</v>
      </c>
      <c r="R101" s="168" t="s">
        <v>674</v>
      </c>
    </row>
  </sheetData>
  <sheetProtection algorithmName="SHA-512" hashValue="rGK6TvKznCILPp7AlPtqIivUKK/WzjtbOcUfIRTS0QTwVzGwG8HTGMcNLTIccGgm2pceo979d9ZfxcnGbFS92g==" saltValue="46UFMhy2SOTJiZGhysvGxQ==" spinCount="100000" sheet="1" objects="1" scenarios="1"/>
  <autoFilter ref="D9:R9"/>
  <dataConsolidate/>
  <phoneticPr fontId="18" type="noConversion"/>
  <dataValidations count="7">
    <dataValidation type="list" allowBlank="1" showInputMessage="1" showErrorMessage="1" sqref="F69:P69">
      <formula1>"IK1,IK2"</formula1>
    </dataValidation>
    <dataValidation allowBlank="1" showInputMessage="1" sqref="F31:R32"/>
    <dataValidation type="list" allowBlank="1" showInputMessage="1" showErrorMessage="1" sqref="F76:R93">
      <formula1>IF(iOC_Purpose="Benchmark",iOC_Select,iOC_Select_Financial_Responsibility)</formula1>
    </dataValidation>
    <dataValidation type="list" allowBlank="1" showInputMessage="1" showErrorMessage="1" sqref="F34:R38 F24:R28 F43:R48 F12:R21 F51:R54">
      <formula1>iOC_Select</formula1>
    </dataValidation>
    <dataValidation type="list" allowBlank="1" showInputMessage="1" showErrorMessage="1" sqref="F22:R24 F72:R72 F64:R66 F33:R34 F96:R96 F37:R37 F29:R30 F39:R43 F10:R11 F49:R50 F47:R47 F74:R75 F94:R94 F58:R58 F55:R56">
      <formula1>"n/a"</formula1>
    </dataValidation>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F95:R95">
      <formula1>OR(F95="n/a",TYPE(F95)=2)</formula1>
    </dataValidation>
    <dataValidation type="list" allowBlank="1" showInputMessage="1" showErrorMessage="1" sqref="F57:R57">
      <formula1>iOC_Select_Language_Level</formula1>
    </dataValidation>
  </dataValidations>
  <hyperlinks>
    <hyperlink ref="D1" location="'Services'!A1" display="Back to Service Portfolio"/>
  </hyperlinks>
  <pageMargins left="0.38" right="0.22"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TZB-SAP-2025&amp;R&amp;"Arial,Standard"&amp;10Beschaffung
Vergabe
01-02-01</oddHeader>
    <oddFooter>&amp;L&amp;"Arial,Standard"&amp;10© BARMER&amp;C&amp;"Arial,Standard"&amp;10Seite &amp;P von &amp;N&amp;R&amp;"Arial,Standard"&amp;10Version 1.0</oddFooter>
  </headerFooter>
  <legacyDrawingHF r:id="rId2"/>
</worksheet>
</file>

<file path=customUI/_rels/customUI14.xml.rels><?xml version="1.0" encoding="UTF-8" standalone="yes"?>
<Relationships xmlns="http://schemas.openxmlformats.org/package/2006/relationships"><Relationship Id="page_white_edit" Type="http://schemas.openxmlformats.org/officeDocument/2006/relationships/image" Target="images/page_white_edit.png"/><Relationship Id="table_refresh" Type="http://schemas.openxmlformats.org/officeDocument/2006/relationships/image" Target="images/table_refresh.png"/><Relationship Id="page_white_go" Type="http://schemas.openxmlformats.org/officeDocument/2006/relationships/image" Target="images/page_white_go.png"/><Relationship Id="pencil_add" Type="http://schemas.openxmlformats.org/officeDocument/2006/relationships/image" Target="images/pencil_add.png"/><Relationship Id="page_white_add" Type="http://schemas.openxmlformats.org/officeDocument/2006/relationships/image" Target="images/page_white_add.png"/><Relationship Id="page_white_delete" Type="http://schemas.openxmlformats.org/officeDocument/2006/relationships/image" Target="images/page_white_delete.png"/><Relationship Id="DE" Type="http://schemas.openxmlformats.org/officeDocument/2006/relationships/image" Target="images/DE.png"/><Relationship Id="information" Type="http://schemas.openxmlformats.org/officeDocument/2006/relationships/image" Target="images/information.png"/><Relationship Id="help" Type="http://schemas.openxmlformats.org/officeDocument/2006/relationships/image" Target="images/help.png"/><Relationship Id="page_white_c" Type="http://schemas.openxmlformats.org/officeDocument/2006/relationships/image" Target="images/page_white_c.png"/><Relationship Id="page_white_gear" Type="http://schemas.openxmlformats.org/officeDocument/2006/relationships/image" Target="images/page_white_gear.png"/><Relationship Id="page_white_get" Type="http://schemas.openxmlformats.org/officeDocument/2006/relationships/image" Target="images/page_white_get.png"/><Relationship Id="report_user" Type="http://schemas.openxmlformats.org/officeDocument/2006/relationships/image" Target="images/report_user.png"/><Relationship Id="US" Type="http://schemas.openxmlformats.org/officeDocument/2006/relationships/image" Target="images/US.png"/></Relationships>
</file>

<file path=customUI/customUI14.xml>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5697F1A17008F4BA6B83CD65D872A6B" ma:contentTypeVersion="3" ma:contentTypeDescription="Ein neues Dokument erstellen." ma:contentTypeScope="" ma:versionID="ede39722879797d6e47de60a42f2669a">
  <xsd:schema xmlns:xsd="http://www.w3.org/2001/XMLSchema" xmlns:xs="http://www.w3.org/2001/XMLSchema" xmlns:p="http://schemas.microsoft.com/office/2006/metadata/properties" xmlns:ns2="68536492-7ee9-4c88-b940-8208970a4d26" targetNamespace="http://schemas.microsoft.com/office/2006/metadata/properties" ma:root="true" ma:fieldsID="56b99a5c7ce86deb1aee7072186193dd" ns2:_="">
    <xsd:import namespace="68536492-7ee9-4c88-b940-8208970a4d2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36492-7ee9-4c88-b940-8208970a4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955521-9ECA-402F-BE4B-02F3FA6E05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36492-7ee9-4c88-b940-8208970a4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036EF6-AE77-49EF-8FCE-94D679536AB0}">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68536492-7ee9-4c88-b940-8208970a4d26"/>
    <ds:schemaRef ds:uri="http://purl.org/dc/dcmitype/"/>
  </ds:schemaRefs>
</ds:datastoreItem>
</file>

<file path=customXml/itemProps3.xml><?xml version="1.0" encoding="utf-8"?>
<ds:datastoreItem xmlns:ds="http://schemas.openxmlformats.org/officeDocument/2006/customXml" ds:itemID="{6193CE94-3242-41C9-B8C5-C3AE78E910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30</vt:i4>
      </vt:variant>
    </vt:vector>
  </HeadingPairs>
  <TitlesOfParts>
    <vt:vector size="46" baseType="lpstr">
      <vt:lpstr>Deckblatt</vt:lpstr>
      <vt:lpstr>Einführung</vt:lpstr>
      <vt:lpstr>Definitionen</vt:lpstr>
      <vt:lpstr>Services</vt:lpstr>
      <vt:lpstr>7.3.1 Obligat Gesamtlandschaft</vt:lpstr>
      <vt:lpstr>7.3.2 Opt. Einzelsysteme</vt:lpstr>
      <vt:lpstr>7.3.4 Übergeifender Storage</vt:lpstr>
      <vt:lpstr>7.3.5 Opt. Standard-Sizing</vt:lpstr>
      <vt:lpstr>7.3.6 Add-On Standard-Sizing</vt:lpstr>
      <vt:lpstr>7.3.7 Optionaler Scale-up</vt:lpstr>
      <vt:lpstr>7.4.1 Housing für Netzwerk</vt:lpstr>
      <vt:lpstr>7.4.2 Firewall-Leistungen</vt:lpstr>
      <vt:lpstr>7.4.3 Internet Access</vt:lpstr>
      <vt:lpstr>7.5 Grundlegende IT-Infrastruk.</vt:lpstr>
      <vt:lpstr>8 SAP Basis-Betriebsleistg.</vt:lpstr>
      <vt:lpstr>9 Service Requests </vt:lpstr>
      <vt:lpstr>'7.3.1 Obligat Gesamtlandschaft'!Druckbereich</vt:lpstr>
      <vt:lpstr>'7.3.2 Opt. Einzelsysteme'!Druckbereich</vt:lpstr>
      <vt:lpstr>'7.3.4 Übergeifender Storage'!Druckbereich</vt:lpstr>
      <vt:lpstr>'7.3.5 Opt. Standard-Sizing'!Druckbereich</vt:lpstr>
      <vt:lpstr>'7.3.6 Add-On Standard-Sizing'!Druckbereich</vt:lpstr>
      <vt:lpstr>'7.3.7 Optionaler Scale-up'!Druckbereich</vt:lpstr>
      <vt:lpstr>'7.4.1 Housing für Netzwerk'!Druckbereich</vt:lpstr>
      <vt:lpstr>'7.4.2 Firewall-Leistungen'!Druckbereich</vt:lpstr>
      <vt:lpstr>'7.4.3 Internet Access'!Druckbereich</vt:lpstr>
      <vt:lpstr>'7.5 Grundlegende IT-Infrastruk.'!Druckbereich</vt:lpstr>
      <vt:lpstr>'8 SAP Basis-Betriebsleistg.'!Druckbereich</vt:lpstr>
      <vt:lpstr>'9 Service Requests '!Druckbereich</vt:lpstr>
      <vt:lpstr>Definitionen!Druckbereich</vt:lpstr>
      <vt:lpstr>Einführung!Druckbereich</vt:lpstr>
      <vt:lpstr>Services!Druckbereich</vt:lpstr>
      <vt:lpstr>'7.3.1 Obligat Gesamtlandschaft'!Drucktitel</vt:lpstr>
      <vt:lpstr>'7.3.2 Opt. Einzelsysteme'!Drucktitel</vt:lpstr>
      <vt:lpstr>'7.3.4 Übergeifender Storage'!Drucktitel</vt:lpstr>
      <vt:lpstr>'7.3.5 Opt. Standard-Sizing'!Drucktitel</vt:lpstr>
      <vt:lpstr>'7.3.6 Add-On Standard-Sizing'!Drucktitel</vt:lpstr>
      <vt:lpstr>'7.3.7 Optionaler Scale-up'!Drucktitel</vt:lpstr>
      <vt:lpstr>'7.4.1 Housing für Netzwerk'!Drucktitel</vt:lpstr>
      <vt:lpstr>'7.4.2 Firewall-Leistungen'!Drucktitel</vt:lpstr>
      <vt:lpstr>'7.4.3 Internet Access'!Drucktitel</vt:lpstr>
      <vt:lpstr>'7.5 Grundlegende IT-Infrastruk.'!Drucktitel</vt:lpstr>
      <vt:lpstr>'8 SAP Basis-Betriebsleistg.'!Drucktitel</vt:lpstr>
      <vt:lpstr>'9 Service Requests '!Drucktitel</vt:lpstr>
      <vt:lpstr>Services!Drucktitel</vt:lpstr>
      <vt:lpstr>Services!iOC_Services_Description</vt:lpstr>
      <vt:lpstr>Services!iOC_Services_Id</vt:lpstr>
    </vt:vector>
  </TitlesOfParts>
  <Manager/>
  <Company>Information Services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OneCatalog Toolkit for Exhibit 1</dc:title>
  <dc:subject/>
  <dc:creator>Administrator</dc:creator>
  <cp:keywords/>
  <dc:description/>
  <cp:lastModifiedBy>Björn Hevendehl</cp:lastModifiedBy>
  <cp:revision/>
  <cp:lastPrinted>2025-05-21T06:52:05Z</cp:lastPrinted>
  <dcterms:created xsi:type="dcterms:W3CDTF">2006-09-16T00:00:00Z</dcterms:created>
  <dcterms:modified xsi:type="dcterms:W3CDTF">2025-05-21T16:57:21Z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0x010100A5697F1A17008F4BA6B83CD65D872A6B</vt:lpwstr>
  </property>
  <property fmtid="{D5CDD505-2E9C-101B-9397-08002B2CF9AE}" pid="3" name="_dlc_DocIdItemGuid">
    <vt:lpwstr>bb9d69ba-6999-4faa-99e2-312c23ffbeef</vt:lpwstr>
  </property>
  <property fmtid="{D5CDD505-2E9C-101B-9397-08002B2CF9AE}" pid="4" name="Region">
    <vt:lpwstr>12;#Global|2530cc68-9e9e-4c94-8fd2-545ebc31c68b</vt:lpwstr>
  </property>
  <property fmtid="{D5CDD505-2E9C-101B-9397-08002B2CF9AE}" pid="5" name="Key Words">
    <vt:lpwstr>25;#Service Catalog|54ede5b7-c465-4e00-be9a-7abf1f0bcd03;#11;#Sourcing|bca58bac-e161-4d65-9d33-f1621f844f15;#13;#FutureSource|50b698cb-619d-441a-89e9-84f121bf6c78</vt:lpwstr>
  </property>
  <property fmtid="{D5CDD505-2E9C-101B-9397-08002B2CF9AE}" pid="6" name="Industry">
    <vt:lpwstr/>
  </property>
  <property fmtid="{D5CDD505-2E9C-101B-9397-08002B2CF9AE}" pid="7" name="Capability">
    <vt:lpwstr>7;#Sourcing|5eec17b5-ac09-46c2-8d8a-4baca0a31364;#63;#Strategy|3a93e039-14b7-48d1-982e-ee1d175f8efa</vt:lpwstr>
  </property>
  <property fmtid="{D5CDD505-2E9C-101B-9397-08002B2CF9AE}" pid="8" name="Content Type">
    <vt:lpwstr>32;#Tools, Models, Templates|be195edb-583c-4f62-b0a7-247bca68ad08;#22;#Contract|550e7d4a-13ac-466c-818d-a45fccc97070</vt:lpwstr>
  </property>
  <property fmtid="{D5CDD505-2E9C-101B-9397-08002B2CF9AE}" pid="9" name="IWB Package">
    <vt:lpwstr>20;#RFX One - EN|c11da939-5a3c-42a1-aadc-a7ea470df7b3</vt:lpwstr>
  </property>
  <property fmtid="{D5CDD505-2E9C-101B-9397-08002B2CF9AE}" pid="10" name="Solution">
    <vt:lpwstr/>
  </property>
  <property fmtid="{D5CDD505-2E9C-101B-9397-08002B2CF9AE}" pid="11" name="MediaServiceImageTags">
    <vt:lpwstr/>
  </property>
  <property fmtid="{D5CDD505-2E9C-101B-9397-08002B2CF9AE}" pid="12" name="Order">
    <vt:r8>671300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