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Steinborn\Desktop\25-15 VGV Kleinpaschleben\F TGA\F1 Angebotsphase\F1.2 Kriterien_Formulare\"/>
    </mc:Choice>
  </mc:AlternateContent>
  <xr:revisionPtr revIDLastSave="0" documentId="13_ncr:1_{5B20C038-050F-4093-A3D0-E7AB3C48C2FA}" xr6:coauthVersionLast="47" xr6:coauthVersionMax="47" xr10:uidLastSave="{00000000-0000-0000-0000-000000000000}"/>
  <bookViews>
    <workbookView xWindow="39320" yWindow="1120" windowWidth="23580" windowHeight="18180" xr2:uid="{00000000-000D-0000-FFFF-FFFF00000000}"/>
  </bookViews>
  <sheets>
    <sheet name="HONORAR" sheetId="5" r:id="rId1"/>
    <sheet name="Berechnung" sheetId="6" r:id="rId2"/>
  </sheets>
  <definedNames>
    <definedName name="_xlnm.Print_Titles" localSheetId="1">Berechnung!$1:$2</definedName>
    <definedName name="_xlnm.Print_Titles" localSheetId="0">HONORAR!$1:$5</definedName>
  </definedNames>
  <calcPr calcId="191029"/>
</workbook>
</file>

<file path=xl/calcChain.xml><?xml version="1.0" encoding="utf-8"?>
<calcChain xmlns="http://schemas.openxmlformats.org/spreadsheetml/2006/main">
  <c r="F19" i="5" l="1"/>
  <c r="F21" i="5" s="1"/>
  <c r="E14" i="6" l="1"/>
  <c r="E13" i="6"/>
  <c r="E12" i="6"/>
  <c r="E11" i="6"/>
  <c r="E10" i="6"/>
  <c r="F20" i="5" l="1"/>
  <c r="H23" i="5" s="1"/>
  <c r="B14" i="6"/>
  <c r="B13" i="6"/>
  <c r="B12" i="6"/>
  <c r="B11" i="6"/>
  <c r="B10" i="6"/>
  <c r="B6" i="6"/>
  <c r="B7" i="6" s="1"/>
  <c r="H25" i="5" l="1"/>
  <c r="H29" i="5" l="1"/>
  <c r="H31" i="5" l="1"/>
  <c r="H32" i="5" s="1"/>
  <c r="H33" i="5" s="1"/>
  <c r="H34" i="5" l="1"/>
  <c r="H35" i="5" s="1"/>
</calcChain>
</file>

<file path=xl/sharedStrings.xml><?xml version="1.0" encoding="utf-8"?>
<sst xmlns="http://schemas.openxmlformats.org/spreadsheetml/2006/main" count="83" uniqueCount="68">
  <si>
    <t>Ort, Datum</t>
  </si>
  <si>
    <t>FORMULAR HONORARANGEBOT</t>
  </si>
  <si>
    <t>Name des Vertretungsberechtigten des Bieters in Textform</t>
  </si>
  <si>
    <t>A.1</t>
  </si>
  <si>
    <t>daraus resutlierendes vorläufiges Honorar Grundleistungen</t>
  </si>
  <si>
    <t>A.2</t>
  </si>
  <si>
    <t>Zuschlag (positiver Wert) oder Abschlag (negativer Wert) in %</t>
  </si>
  <si>
    <t>A.3</t>
  </si>
  <si>
    <t>Summe besondere Leistungen</t>
  </si>
  <si>
    <t>Zwischensumme aus obenstehenden Beträgen</t>
  </si>
  <si>
    <t>Zischensumme inkl. Nebenkosten Netto</t>
  </si>
  <si>
    <t>Umsatzsteuer</t>
  </si>
  <si>
    <t>VORLÄUFIGES GESAMTHONORAR = WERTUNGSSUMME</t>
  </si>
  <si>
    <t xml:space="preserve">Das Preisblatt soll im Vergabeverfahren zur Vergleichbarkeit der Angebote führen. Aus diesem Grund sind die anrechenbaren Kosten für alle Bieter in gleicher Höhe angesetzt und die frei anzubietenden Honorarbestandteile aufgeführt. Das Preisblatt ist vom Bieter in den grau hinterlegten Feldern auszufüllen und  der Vertretungsberechtigte des Bieters in Textform anzugeben. Eine fehlende Angabe zum Vertretungsberechtigten des Bieters oder fehlende Angaben führen zur Nichtbewertung des Angebots. Diese angebotenen Honorarbestandteile werden im Auftragsfall Vertragsbestandteil. </t>
  </si>
  <si>
    <t>Name des Bieters I der Bietergemeinschaft in Textform I Blockschrift</t>
  </si>
  <si>
    <t>v.H.</t>
  </si>
  <si>
    <t>BAUKOSTEN</t>
  </si>
  <si>
    <t>KG 300 netto</t>
  </si>
  <si>
    <r>
      <t xml:space="preserve">Vorläufiges Gesamthonorar = Wertungssumme
</t>
    </r>
    <r>
      <rPr>
        <sz val="8"/>
        <color theme="1"/>
        <rFont val="Segoe UI"/>
        <family val="2"/>
      </rPr>
      <t>Diese Summe bildet die Grundlage für die Punktvergabe im Zuschlagskriterium "Honorar"</t>
    </r>
  </si>
  <si>
    <t>mitzuverarbeitende Bausubstanz</t>
  </si>
  <si>
    <r>
      <t xml:space="preserve">Gesamt </t>
    </r>
    <r>
      <rPr>
        <b/>
        <sz val="8"/>
        <rFont val="Frutiger LT 55 Roman"/>
        <family val="2"/>
      </rPr>
      <t>KG 300</t>
    </r>
  </si>
  <si>
    <r>
      <rPr>
        <b/>
        <sz val="8"/>
        <rFont val="Frutiger LT 55 Roman"/>
        <family val="2"/>
      </rPr>
      <t>KG 400</t>
    </r>
    <r>
      <rPr>
        <sz val="8"/>
        <rFont val="Frutiger LT 55 Roman"/>
        <family val="2"/>
      </rPr>
      <t xml:space="preserve"> netto</t>
    </r>
  </si>
  <si>
    <t>KG 410</t>
  </si>
  <si>
    <t>KG 420</t>
  </si>
  <si>
    <t>KG 430</t>
  </si>
  <si>
    <t>KG 470</t>
  </si>
  <si>
    <t>KG 480</t>
  </si>
  <si>
    <t>anrechenbare Kosten</t>
  </si>
  <si>
    <t>% von KG 400</t>
  </si>
  <si>
    <t>Netto
Honorar nach HOAi</t>
  </si>
  <si>
    <t>Brutto
Honorar nach HOAi</t>
  </si>
  <si>
    <t>ANLAGENGRUPPE</t>
  </si>
  <si>
    <t>HONORAR
ZONE</t>
  </si>
  <si>
    <t>HONORAR
SATZ</t>
  </si>
  <si>
    <t>Abwasser-, Wasser- und Gasanlagen</t>
  </si>
  <si>
    <t>Wärmeversorgungsanlagen</t>
  </si>
  <si>
    <t>Lufttechnische Anlagen</t>
  </si>
  <si>
    <t>VORLÄUFIGE ANRECHEN
BARE KOSTEN</t>
  </si>
  <si>
    <t>Basis</t>
  </si>
  <si>
    <t>1.</t>
  </si>
  <si>
    <t>2.</t>
  </si>
  <si>
    <t>3.</t>
  </si>
  <si>
    <t>7.</t>
  </si>
  <si>
    <t>Grundhonorar</t>
  </si>
  <si>
    <t>Umbau- und Modernisierungszuschlag in %</t>
  </si>
  <si>
    <t>( § 7.2.6 Vertrag)</t>
  </si>
  <si>
    <t>Nebenkosten (§ 7.7.1 Vertrag)</t>
  </si>
  <si>
    <t>Offenes Verfahren nach §15 VgV</t>
  </si>
  <si>
    <t>TECHNISCHE AUSRÜSTUNG</t>
  </si>
  <si>
    <r>
      <t xml:space="preserve">GRUNDLEISTUNGEN HOAI </t>
    </r>
    <r>
      <rPr>
        <sz val="8"/>
        <color theme="1"/>
        <rFont val="Segoe UI"/>
        <family val="2"/>
      </rPr>
      <t>(Gem. Vertrag)</t>
    </r>
  </si>
  <si>
    <t>II</t>
  </si>
  <si>
    <t>I</t>
  </si>
  <si>
    <t>4.</t>
  </si>
  <si>
    <t>Starkstromanlagen</t>
  </si>
  <si>
    <t>FmiT-Anlagen</t>
  </si>
  <si>
    <t>5.</t>
  </si>
  <si>
    <t>Förderanlagen</t>
  </si>
  <si>
    <t>6.</t>
  </si>
  <si>
    <t>Nutzungsspezifische Anlagen - Feuerl.</t>
  </si>
  <si>
    <t>Instandhaltungs-/Instandsetzungszuschlag in % auf LP 8</t>
  </si>
  <si>
    <t>FAMILIENZENTRUM KLEINPASCHLEBEN - FZK</t>
  </si>
  <si>
    <t>Gebäudeautomation</t>
  </si>
  <si>
    <t>III</t>
  </si>
  <si>
    <t>GRUNDHONORAR
NETTO (99,65v.H.)</t>
  </si>
  <si>
    <t>€ netto pauschal</t>
  </si>
  <si>
    <r>
      <t>ZU- ODER ABSCHLAG</t>
    </r>
    <r>
      <rPr>
        <sz val="8"/>
        <color theme="1"/>
        <rFont val="Segoe UI"/>
        <family val="2"/>
      </rPr>
      <t xml:space="preserve"> (§ 9.1 Vertrag)</t>
    </r>
  </si>
  <si>
    <t>BESONDERE LEISTUNGEN</t>
  </si>
  <si>
    <t>Variantenuntersuchung gem. Vertrag Pkt. 4.1 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</si>
</sst>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00\ &quot;€&quot;"/>
    <numFmt numFmtId="165" formatCode="#,##0\ &quot;€&quot;"/>
    <numFmt numFmtId="166" formatCode="0.0%"/>
  </numFmts>
  <fonts count="29" x14ac:knownFonts="1">
    <font>
      <sz val="10"/>
      <color theme="1"/>
      <name val="Frutiger LT 45 Light"/>
      <family val="2"/>
    </font>
    <font>
      <sz val="9"/>
      <color theme="1"/>
      <name val="Frutiger LT 45 Light"/>
      <family val="2"/>
    </font>
    <font>
      <sz val="8"/>
      <color theme="1"/>
      <name val="Frutiger LT 45 Light"/>
      <family val="2"/>
    </font>
    <font>
      <b/>
      <sz val="16"/>
      <color theme="1"/>
      <name val="Frutiger LT 55 Roman"/>
      <family val="2"/>
    </font>
    <font>
      <sz val="8"/>
      <name val="Frutiger LT 45 Light"/>
      <family val="2"/>
    </font>
    <font>
      <b/>
      <sz val="8"/>
      <color theme="1"/>
      <name val="Frutiger LT 45 Light"/>
      <family val="2"/>
    </font>
    <font>
      <sz val="9"/>
      <name val="Frutiger LT 45 Light"/>
      <family val="2"/>
    </font>
    <font>
      <sz val="9"/>
      <color theme="1" tint="0.499984740745262"/>
      <name val="Frutiger LT 45 Light"/>
      <family val="2"/>
    </font>
    <font>
      <sz val="8"/>
      <name val="Frutiger LT 55 Roman"/>
      <family val="2"/>
    </font>
    <font>
      <b/>
      <sz val="8"/>
      <name val="Frutiger LT 55 Roman"/>
      <family val="2"/>
    </font>
    <font>
      <sz val="8"/>
      <color theme="1" tint="0.499984740745262"/>
      <name val="Frutiger LT 45 Light"/>
      <family val="2"/>
    </font>
    <font>
      <sz val="8"/>
      <color theme="0" tint="-0.34998626667073579"/>
      <name val="Frutiger LT 45 Light"/>
      <family val="2"/>
    </font>
    <font>
      <b/>
      <sz val="10"/>
      <color theme="1"/>
      <name val="Frutiger LT 55 Roman"/>
      <family val="2"/>
    </font>
    <font>
      <b/>
      <sz val="10"/>
      <color theme="1"/>
      <name val="Frutiger LT 45 Light"/>
      <family val="2"/>
    </font>
    <font>
      <b/>
      <sz val="10"/>
      <name val="Frutiger LT 45 Light"/>
      <family val="2"/>
    </font>
    <font>
      <b/>
      <sz val="10"/>
      <color rgb="FF226568"/>
      <name val="Frutiger LT 55 Roman"/>
      <family val="2"/>
    </font>
    <font>
      <b/>
      <sz val="11"/>
      <color theme="1"/>
      <name val="Segoe UI"/>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8"/>
      <name val="Segoe UI"/>
      <family val="2"/>
    </font>
    <font>
      <sz val="8"/>
      <color rgb="FFFF0000"/>
      <name val="Segoe UI"/>
      <family val="2"/>
    </font>
    <font>
      <b/>
      <sz val="8"/>
      <color theme="1"/>
      <name val="Segoe UI"/>
      <family val="2"/>
    </font>
    <font>
      <sz val="8"/>
      <color rgb="FF087892"/>
      <name val="Segoe UI"/>
      <family val="2"/>
    </font>
    <font>
      <sz val="8"/>
      <color rgb="FF1A4D4F"/>
      <name val="Segoe UI"/>
      <family val="2"/>
    </font>
    <font>
      <sz val="6"/>
      <color theme="1"/>
      <name val="Segoe UI"/>
      <family val="2"/>
    </font>
    <font>
      <sz val="8"/>
      <color theme="1"/>
      <name val="Segoe UI Light"/>
      <family val="2"/>
    </font>
  </fonts>
  <fills count="2">
    <fill>
      <patternFill patternType="none"/>
    </fill>
    <fill>
      <patternFill patternType="gray125"/>
    </fill>
  </fills>
  <borders count="13">
    <border>
      <left/>
      <right/>
      <top/>
      <bottom/>
      <diagonal/>
    </border>
    <border>
      <left/>
      <right/>
      <top/>
      <bottom style="thin">
        <color auto="1"/>
      </bottom>
      <diagonal/>
    </border>
    <border>
      <left/>
      <right/>
      <top style="thin">
        <color auto="1"/>
      </top>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hair">
        <color auto="1"/>
      </top>
      <bottom/>
      <diagonal/>
    </border>
    <border>
      <left/>
      <right/>
      <top/>
      <bottom style="hair">
        <color auto="1"/>
      </bottom>
      <diagonal/>
    </border>
    <border>
      <left/>
      <right/>
      <top/>
      <bottom style="thin">
        <color theme="0" tint="-0.14996795556505021"/>
      </bottom>
      <diagonal/>
    </border>
    <border>
      <left/>
      <right/>
      <top style="hair">
        <color theme="0" tint="-0.14993743705557422"/>
      </top>
      <bottom style="thin">
        <color theme="0" tint="-0.14996795556505021"/>
      </bottom>
      <diagonal/>
    </border>
    <border>
      <left/>
      <right/>
      <top style="hair">
        <color theme="1"/>
      </top>
      <bottom style="thin">
        <color theme="0" tint="-0.14996795556505021"/>
      </bottom>
      <diagonal/>
    </border>
    <border>
      <left/>
      <right/>
      <top style="thin">
        <color theme="0" tint="-0.14999847407452621"/>
      </top>
      <bottom/>
      <diagonal/>
    </border>
    <border>
      <left/>
      <right/>
      <top style="thin">
        <color theme="0" tint="-0.14999847407452621"/>
      </top>
      <bottom style="thin">
        <color theme="0" tint="-0.14996795556505021"/>
      </bottom>
      <diagonal/>
    </border>
    <border>
      <left/>
      <right/>
      <top style="thin">
        <color auto="1"/>
      </top>
      <bottom style="thin">
        <color theme="0" tint="-0.14999847407452621"/>
      </bottom>
      <diagonal/>
    </border>
  </borders>
  <cellStyleXfs count="1">
    <xf numFmtId="0" fontId="0" fillId="0" borderId="0"/>
  </cellStyleXfs>
  <cellXfs count="130">
    <xf numFmtId="0" fontId="0" fillId="0" borderId="0" xfId="0"/>
    <xf numFmtId="0" fontId="0" fillId="0" borderId="0" xfId="0" applyAlignment="1">
      <alignment vertical="center"/>
    </xf>
    <xf numFmtId="49" fontId="2" fillId="0" borderId="0" xfId="0" applyNumberFormat="1" applyFont="1" applyAlignment="1">
      <alignment vertical="center"/>
    </xf>
    <xf numFmtId="49" fontId="5" fillId="0" borderId="0" xfId="0" applyNumberFormat="1" applyFont="1" applyAlignment="1">
      <alignment vertical="center"/>
    </xf>
    <xf numFmtId="0" fontId="1"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top" wrapText="1"/>
    </xf>
    <xf numFmtId="0" fontId="9" fillId="0" borderId="0" xfId="0" applyFont="1" applyAlignment="1">
      <alignment vertical="center" wrapText="1"/>
    </xf>
    <xf numFmtId="164" fontId="9" fillId="0" borderId="0" xfId="0" applyNumberFormat="1" applyFont="1" applyAlignment="1">
      <alignment horizontal="left" vertical="center" wrapText="1"/>
    </xf>
    <xf numFmtId="0" fontId="7" fillId="0" borderId="0" xfId="0" applyFont="1" applyAlignment="1">
      <alignment vertical="center" wrapText="1"/>
    </xf>
    <xf numFmtId="164" fontId="10" fillId="0" borderId="0" xfId="0" applyNumberFormat="1" applyFont="1" applyAlignment="1">
      <alignment horizontal="left" vertical="center" wrapText="1"/>
    </xf>
    <xf numFmtId="0" fontId="4" fillId="0" borderId="0" xfId="0" applyFont="1" applyAlignment="1">
      <alignment vertical="center" wrapText="1"/>
    </xf>
    <xf numFmtId="0" fontId="8" fillId="0" borderId="0" xfId="0" applyFont="1" applyAlignment="1">
      <alignment vertical="center" wrapText="1"/>
    </xf>
    <xf numFmtId="164" fontId="8" fillId="0" borderId="0" xfId="0" applyNumberFormat="1" applyFont="1" applyAlignment="1">
      <alignment horizontal="center"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12" fillId="0" borderId="0" xfId="0" applyFont="1" applyAlignment="1">
      <alignment vertical="center"/>
    </xf>
    <xf numFmtId="0" fontId="7" fillId="0" borderId="0" xfId="0" applyFont="1" applyAlignment="1">
      <alignment horizontal="left" wrapText="1"/>
    </xf>
    <xf numFmtId="164" fontId="11" fillId="0" borderId="0" xfId="0" applyNumberFormat="1" applyFont="1" applyAlignment="1">
      <alignment horizontal="left" vertical="center" wrapText="1"/>
    </xf>
    <xf numFmtId="0" fontId="6" fillId="0" borderId="1" xfId="0" applyFont="1" applyBorder="1" applyAlignment="1">
      <alignment horizontal="center" wrapText="1"/>
    </xf>
    <xf numFmtId="8" fontId="12" fillId="0" borderId="0" xfId="0" applyNumberFormat="1" applyFont="1" applyAlignment="1">
      <alignment horizontal="center" vertical="center"/>
    </xf>
    <xf numFmtId="164" fontId="0" fillId="0" borderId="0" xfId="0" applyNumberFormat="1" applyAlignment="1">
      <alignment horizontal="center" vertical="center"/>
    </xf>
    <xf numFmtId="8" fontId="13" fillId="0" borderId="0" xfId="0" applyNumberFormat="1" applyFont="1" applyAlignment="1">
      <alignment horizontal="center" vertical="center"/>
    </xf>
    <xf numFmtId="0" fontId="14" fillId="0" borderId="1" xfId="0" applyFont="1" applyBorder="1" applyAlignment="1">
      <alignment wrapText="1"/>
    </xf>
    <xf numFmtId="0" fontId="15" fillId="0" borderId="0" xfId="0" applyFont="1" applyAlignment="1">
      <alignment vertical="center" wrapText="1"/>
    </xf>
    <xf numFmtId="164" fontId="15" fillId="0" borderId="0" xfId="0" applyNumberFormat="1" applyFont="1" applyAlignment="1">
      <alignment horizontal="center" vertical="center" wrapText="1"/>
    </xf>
    <xf numFmtId="0" fontId="13" fillId="0" borderId="0" xfId="0" applyFont="1" applyAlignment="1">
      <alignment vertical="center"/>
    </xf>
    <xf numFmtId="164" fontId="4" fillId="0" borderId="0" xfId="0" applyNumberFormat="1" applyFont="1" applyAlignment="1">
      <alignment horizontal="center" vertical="center"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applyAlignment="1">
      <alignment vertical="center"/>
    </xf>
    <xf numFmtId="0" fontId="18" fillId="0" borderId="0" xfId="0" applyFont="1" applyAlignment="1">
      <alignment horizontal="left"/>
    </xf>
    <xf numFmtId="0" fontId="19" fillId="0" borderId="0" xfId="0" applyFont="1" applyAlignment="1">
      <alignment horizontal="left"/>
    </xf>
    <xf numFmtId="0" fontId="19" fillId="0" borderId="0" xfId="0" applyFont="1"/>
    <xf numFmtId="0" fontId="18" fillId="0" borderId="6" xfId="0" applyFont="1" applyBorder="1" applyAlignment="1">
      <alignment horizontal="center"/>
    </xf>
    <xf numFmtId="0" fontId="18" fillId="0" borderId="6" xfId="0" applyFont="1" applyBorder="1"/>
    <xf numFmtId="0" fontId="17" fillId="0" borderId="6" xfId="0" applyFont="1" applyBorder="1"/>
    <xf numFmtId="164" fontId="18" fillId="0" borderId="6" xfId="0" applyNumberFormat="1" applyFont="1" applyBorder="1"/>
    <xf numFmtId="0" fontId="20" fillId="0" borderId="0" xfId="0" applyFont="1"/>
    <xf numFmtId="0" fontId="18" fillId="0" borderId="0" xfId="0" applyFont="1"/>
    <xf numFmtId="0" fontId="20" fillId="0" borderId="4" xfId="0" applyFont="1" applyBorder="1" applyAlignment="1">
      <alignment horizontal="left" vertical="center"/>
    </xf>
    <xf numFmtId="0" fontId="18" fillId="0" borderId="4" xfId="0" applyFont="1" applyBorder="1"/>
    <xf numFmtId="164" fontId="20" fillId="0" borderId="4" xfId="0" applyNumberFormat="1" applyFont="1" applyBorder="1" applyAlignment="1">
      <alignment horizontal="right" vertical="center"/>
    </xf>
    <xf numFmtId="0" fontId="20" fillId="0" borderId="0" xfId="0" applyFont="1" applyAlignment="1">
      <alignment horizontal="left" vertical="center"/>
    </xf>
    <xf numFmtId="0" fontId="24" fillId="0" borderId="0" xfId="0" applyFont="1" applyAlignment="1">
      <alignment horizontal="left"/>
    </xf>
    <xf numFmtId="164" fontId="24" fillId="0" borderId="0" xfId="0" applyNumberFormat="1" applyFont="1" applyAlignment="1">
      <alignment horizontal="right"/>
    </xf>
    <xf numFmtId="0" fontId="18" fillId="0" borderId="0" xfId="0" applyFont="1" applyAlignment="1">
      <alignment horizontal="center"/>
    </xf>
    <xf numFmtId="164" fontId="18" fillId="0" borderId="0" xfId="0" applyNumberFormat="1" applyFont="1"/>
    <xf numFmtId="0" fontId="20" fillId="0" borderId="5" xfId="0" applyFont="1" applyBorder="1"/>
    <xf numFmtId="0" fontId="20" fillId="0" borderId="5" xfId="0" applyFont="1" applyBorder="1" applyAlignment="1">
      <alignment horizontal="left" vertical="center"/>
    </xf>
    <xf numFmtId="0" fontId="18" fillId="0" borderId="5" xfId="0" applyFont="1" applyBorder="1"/>
    <xf numFmtId="164" fontId="24" fillId="0" borderId="5" xfId="0" applyNumberFormat="1" applyFont="1" applyBorder="1" applyAlignment="1">
      <alignment horizontal="right" vertical="center"/>
    </xf>
    <xf numFmtId="165" fontId="24" fillId="0" borderId="0" xfId="0" applyNumberFormat="1" applyFont="1" applyAlignment="1">
      <alignment horizontal="right" vertical="center"/>
    </xf>
    <xf numFmtId="0" fontId="20" fillId="0" borderId="0" xfId="0" applyFont="1" applyAlignment="1">
      <alignment vertical="center"/>
    </xf>
    <xf numFmtId="0" fontId="20" fillId="0" borderId="2" xfId="0" applyFont="1" applyBorder="1"/>
    <xf numFmtId="0" fontId="20" fillId="0" borderId="2" xfId="0" applyFont="1" applyBorder="1" applyAlignment="1">
      <alignment horizontal="left" vertical="center"/>
    </xf>
    <xf numFmtId="0" fontId="18" fillId="0" borderId="2" xfId="0" applyFont="1" applyBorder="1"/>
    <xf numFmtId="0" fontId="18" fillId="0" borderId="4" xfId="0" applyFont="1" applyBorder="1" applyAlignment="1">
      <alignment horizontal="center"/>
    </xf>
    <xf numFmtId="10" fontId="20" fillId="0" borderId="4" xfId="0" applyNumberFormat="1" applyFont="1" applyBorder="1" applyAlignment="1">
      <alignment horizontal="right" vertical="center"/>
    </xf>
    <xf numFmtId="9" fontId="25" fillId="0" borderId="4" xfId="0" applyNumberFormat="1" applyFont="1" applyBorder="1" applyAlignment="1">
      <alignment horizontal="center" vertical="center"/>
    </xf>
    <xf numFmtId="10" fontId="20" fillId="0" borderId="0" xfId="0" applyNumberFormat="1" applyFont="1" applyAlignment="1">
      <alignment horizontal="right" vertical="center"/>
    </xf>
    <xf numFmtId="164" fontId="20" fillId="0" borderId="0" xfId="0" applyNumberFormat="1" applyFont="1" applyAlignment="1">
      <alignment horizontal="right" vertical="center"/>
    </xf>
    <xf numFmtId="164" fontId="19" fillId="0" borderId="0" xfId="0" applyNumberFormat="1" applyFont="1" applyAlignment="1">
      <alignment horizontal="right"/>
    </xf>
    <xf numFmtId="0" fontId="17" fillId="0" borderId="0" xfId="0" applyFont="1" applyAlignment="1">
      <alignment vertical="center"/>
    </xf>
    <xf numFmtId="49" fontId="20" fillId="0" borderId="0" xfId="0" applyNumberFormat="1" applyFont="1" applyAlignment="1">
      <alignment vertical="center"/>
    </xf>
    <xf numFmtId="49" fontId="24" fillId="0" borderId="0" xfId="0" applyNumberFormat="1" applyFont="1" applyAlignment="1">
      <alignment vertical="center"/>
    </xf>
    <xf numFmtId="0" fontId="19" fillId="0" borderId="0" xfId="0" applyFont="1" applyAlignment="1">
      <alignment vertical="center"/>
    </xf>
    <xf numFmtId="4" fontId="24" fillId="0" borderId="0" xfId="0" applyNumberFormat="1" applyFont="1" applyAlignment="1">
      <alignment horizontal="right" vertical="center"/>
    </xf>
    <xf numFmtId="0" fontId="23" fillId="0" borderId="0" xfId="0" applyFont="1" applyAlignment="1">
      <alignment horizontal="left" vertical="center"/>
    </xf>
    <xf numFmtId="0" fontId="8" fillId="0" borderId="8" xfId="0" applyFont="1" applyBorder="1" applyAlignment="1">
      <alignment vertical="center" wrapText="1"/>
    </xf>
    <xf numFmtId="164" fontId="8" fillId="0" borderId="8" xfId="0" applyNumberFormat="1" applyFont="1" applyBorder="1" applyAlignment="1">
      <alignment horizontal="center" vertical="center" wrapText="1"/>
    </xf>
    <xf numFmtId="0" fontId="20" fillId="0" borderId="0" xfId="0" applyFont="1" applyAlignment="1">
      <alignment horizontal="right" vertical="center"/>
    </xf>
    <xf numFmtId="166" fontId="0" fillId="0" borderId="0" xfId="0" applyNumberFormat="1"/>
    <xf numFmtId="166" fontId="2" fillId="0" borderId="0" xfId="0" applyNumberFormat="1"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20" fillId="0" borderId="0" xfId="0" applyFont="1" applyAlignment="1">
      <alignment horizontal="left"/>
    </xf>
    <xf numFmtId="0" fontId="20" fillId="0" borderId="0" xfId="0" applyFont="1" applyAlignment="1">
      <alignment horizontal="center" wrapText="1"/>
    </xf>
    <xf numFmtId="164" fontId="20" fillId="0" borderId="0" xfId="0" applyNumberFormat="1" applyFont="1" applyAlignment="1">
      <alignment horizontal="center" wrapText="1"/>
    </xf>
    <xf numFmtId="0" fontId="28" fillId="0" borderId="9" xfId="0" applyFont="1" applyBorder="1" applyAlignment="1">
      <alignment horizontal="center" vertical="center"/>
    </xf>
    <xf numFmtId="0" fontId="28" fillId="0" borderId="4" xfId="0" applyFont="1" applyBorder="1" applyAlignment="1">
      <alignment horizontal="center" vertical="center"/>
    </xf>
    <xf numFmtId="164" fontId="28" fillId="0" borderId="9" xfId="0" applyNumberFormat="1" applyFont="1" applyBorder="1" applyAlignment="1">
      <alignment horizontal="center" vertical="center"/>
    </xf>
    <xf numFmtId="164" fontId="28" fillId="0" borderId="4" xfId="0" applyNumberFormat="1" applyFont="1" applyBorder="1" applyAlignment="1">
      <alignment horizontal="center" vertical="center"/>
    </xf>
    <xf numFmtId="0" fontId="2" fillId="0" borderId="0" xfId="0" applyFont="1" applyAlignment="1">
      <alignment horizontal="left" vertical="center"/>
    </xf>
    <xf numFmtId="0" fontId="28" fillId="0" borderId="3" xfId="0" applyFont="1" applyBorder="1" applyAlignment="1">
      <alignment horizontal="center" vertical="center"/>
    </xf>
    <xf numFmtId="164" fontId="28" fillId="0" borderId="3" xfId="0" applyNumberFormat="1" applyFont="1" applyBorder="1" applyAlignment="1">
      <alignment horizontal="center" vertical="center"/>
    </xf>
    <xf numFmtId="0" fontId="28" fillId="0" borderId="0" xfId="0" applyFont="1" applyAlignment="1">
      <alignment horizontal="center" vertical="center"/>
    </xf>
    <xf numFmtId="164" fontId="28" fillId="0" borderId="0" xfId="0" applyNumberFormat="1" applyFont="1" applyAlignment="1">
      <alignment horizontal="center" vertical="center"/>
    </xf>
    <xf numFmtId="164" fontId="20" fillId="0" borderId="4" xfId="0" applyNumberFormat="1" applyFont="1" applyBorder="1" applyAlignment="1">
      <alignment horizontal="center" vertical="center"/>
    </xf>
    <xf numFmtId="0" fontId="28" fillId="0" borderId="0" xfId="0" applyFont="1" applyAlignment="1">
      <alignment horizontal="right" vertical="center"/>
    </xf>
    <xf numFmtId="0" fontId="28" fillId="0" borderId="9" xfId="0" applyFont="1" applyBorder="1" applyAlignment="1">
      <alignment horizontal="left" vertical="center"/>
    </xf>
    <xf numFmtId="0" fontId="28" fillId="0" borderId="7" xfId="0" applyFont="1" applyBorder="1" applyAlignment="1">
      <alignment horizontal="left" vertical="center"/>
    </xf>
    <xf numFmtId="0" fontId="20" fillId="0" borderId="4" xfId="0" applyFont="1" applyBorder="1" applyAlignment="1">
      <alignment horizontal="center" vertical="center"/>
    </xf>
    <xf numFmtId="10" fontId="24" fillId="0" borderId="5" xfId="0" applyNumberFormat="1" applyFont="1" applyBorder="1" applyAlignment="1" applyProtection="1">
      <alignment horizontal="center" vertical="center"/>
      <protection locked="0"/>
    </xf>
    <xf numFmtId="4" fontId="24" fillId="0" borderId="0" xfId="0" applyNumberFormat="1" applyFont="1" applyAlignment="1" applyProtection="1">
      <alignment horizontal="center" vertical="center"/>
      <protection locked="0"/>
    </xf>
    <xf numFmtId="0" fontId="27" fillId="0" borderId="0" xfId="0" applyFont="1" applyAlignment="1">
      <alignment horizontal="center" vertical="center"/>
    </xf>
    <xf numFmtId="165" fontId="28" fillId="0" borderId="9" xfId="0" applyNumberFormat="1" applyFont="1" applyBorder="1" applyAlignment="1">
      <alignment horizontal="center" vertical="center"/>
    </xf>
    <xf numFmtId="165" fontId="28" fillId="0" borderId="4" xfId="0" applyNumberFormat="1" applyFont="1" applyBorder="1" applyAlignment="1">
      <alignment horizontal="center" vertical="center"/>
    </xf>
    <xf numFmtId="165" fontId="28" fillId="0" borderId="3" xfId="0" applyNumberFormat="1" applyFont="1" applyBorder="1" applyAlignment="1">
      <alignment horizontal="center" vertical="center"/>
    </xf>
    <xf numFmtId="2" fontId="20" fillId="0" borderId="5" xfId="0" applyNumberFormat="1" applyFont="1" applyBorder="1" applyAlignment="1">
      <alignment horizontal="center" vertical="center"/>
    </xf>
    <xf numFmtId="0" fontId="20" fillId="0" borderId="5" xfId="0" applyFont="1" applyBorder="1" applyAlignment="1">
      <alignment horizontal="right" vertical="center"/>
    </xf>
    <xf numFmtId="0" fontId="27" fillId="0" borderId="10" xfId="0" applyFont="1" applyBorder="1" applyAlignment="1">
      <alignment horizontal="center" vertical="center"/>
    </xf>
    <xf numFmtId="10" fontId="24" fillId="0" borderId="10" xfId="0" applyNumberFormat="1" applyFont="1" applyBorder="1" applyAlignment="1" applyProtection="1">
      <alignment horizontal="center" vertical="center"/>
      <protection locked="0"/>
    </xf>
    <xf numFmtId="164" fontId="28" fillId="0" borderId="10" xfId="0" applyNumberFormat="1" applyFont="1" applyBorder="1" applyAlignment="1">
      <alignment horizontal="center" vertical="center"/>
    </xf>
    <xf numFmtId="0" fontId="18" fillId="0" borderId="11" xfId="0" applyFont="1" applyBorder="1"/>
    <xf numFmtId="0" fontId="20" fillId="0" borderId="11" xfId="0" applyFont="1" applyBorder="1" applyAlignment="1">
      <alignment horizontal="right" vertical="center"/>
    </xf>
    <xf numFmtId="0" fontId="18" fillId="0" borderId="12" xfId="0" applyFont="1" applyBorder="1" applyAlignment="1">
      <alignment horizontal="center"/>
    </xf>
    <xf numFmtId="10" fontId="20" fillId="0" borderId="12" xfId="0" applyNumberFormat="1" applyFont="1" applyBorder="1" applyAlignment="1">
      <alignment horizontal="right" vertical="center"/>
    </xf>
    <xf numFmtId="9" fontId="25" fillId="0" borderId="12" xfId="0" applyNumberFormat="1" applyFont="1" applyBorder="1" applyAlignment="1">
      <alignment horizontal="center" vertical="center"/>
    </xf>
    <xf numFmtId="164" fontId="20" fillId="0" borderId="12" xfId="0" applyNumberFormat="1" applyFont="1" applyBorder="1" applyAlignment="1">
      <alignment horizontal="right" vertical="center"/>
    </xf>
    <xf numFmtId="49" fontId="20" fillId="0" borderId="0" xfId="0" applyNumberFormat="1" applyFont="1" applyAlignment="1">
      <alignment horizontal="right" vertical="center"/>
    </xf>
    <xf numFmtId="0" fontId="17" fillId="0" borderId="0" xfId="0" applyFont="1" applyAlignment="1" applyProtection="1">
      <alignment horizontal="center" vertical="center"/>
      <protection locked="0"/>
    </xf>
    <xf numFmtId="0" fontId="20" fillId="0" borderId="0" xfId="0" applyFont="1" applyAlignment="1">
      <alignment horizontal="left" vertical="top"/>
    </xf>
    <xf numFmtId="0" fontId="24" fillId="0" borderId="0" xfId="0" applyFont="1" applyAlignment="1">
      <alignment horizontal="left"/>
    </xf>
    <xf numFmtId="0" fontId="18" fillId="0" borderId="1" xfId="0" applyFont="1" applyBorder="1" applyAlignment="1">
      <alignment horizontal="left"/>
    </xf>
    <xf numFmtId="0" fontId="24" fillId="0" borderId="0" xfId="0" applyFont="1" applyAlignment="1">
      <alignment horizontal="left" wrapText="1"/>
    </xf>
    <xf numFmtId="49" fontId="26" fillId="0" borderId="0" xfId="0" applyNumberFormat="1" applyFont="1" applyAlignment="1" applyProtection="1">
      <alignment horizontal="left" vertical="center"/>
      <protection locked="0"/>
    </xf>
    <xf numFmtId="49" fontId="26" fillId="0" borderId="0" xfId="0" applyNumberFormat="1" applyFont="1" applyAlignment="1" applyProtection="1">
      <alignment horizontal="right" vertical="center"/>
      <protection locked="0"/>
    </xf>
    <xf numFmtId="0" fontId="20" fillId="0" borderId="3" xfId="0" applyFont="1" applyBorder="1" applyAlignment="1">
      <alignment horizontal="left" vertical="center"/>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2" fillId="0" borderId="0" xfId="0" applyFont="1" applyAlignment="1">
      <alignment horizontal="center" vertical="center" wrapText="1"/>
    </xf>
    <xf numFmtId="0" fontId="18" fillId="0" borderId="0" xfId="0" applyFont="1" applyAlignment="1">
      <alignment horizontal="left" vertical="center"/>
    </xf>
    <xf numFmtId="0" fontId="19"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center" vertical="center" wrapText="1"/>
    </xf>
    <xf numFmtId="0" fontId="4" fillId="0" borderId="0" xfId="0" applyFont="1" applyAlignment="1">
      <alignment horizontal="center" vertical="top" wrapText="1"/>
    </xf>
  </cellXfs>
  <cellStyles count="1">
    <cellStyle name="Standard" xfId="0" builtinId="0"/>
  </cellStyles>
  <dxfs count="10">
    <dxf>
      <font>
        <color rgb="FF226568"/>
      </font>
      <fill>
        <patternFill>
          <bgColor theme="0" tint="-4.9989318521683403E-2"/>
        </patternFill>
      </fill>
    </dxf>
    <dxf>
      <font>
        <color rgb="FF226568"/>
      </font>
      <fill>
        <patternFill>
          <bgColor theme="0" tint="-4.9989318521683403E-2"/>
        </patternFill>
      </fill>
    </dxf>
    <dxf>
      <font>
        <color rgb="FF226568"/>
      </font>
      <fill>
        <patternFill>
          <bgColor theme="0" tint="-4.9989318521683403E-2"/>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ont>
        <color rgb="FF1A4D4F"/>
      </font>
      <fill>
        <patternFill>
          <bgColor theme="0" tint="-4.9989318521683403E-2"/>
        </patternFill>
      </fill>
    </dxf>
    <dxf>
      <font>
        <color rgb="FF226568"/>
      </font>
      <fill>
        <patternFill>
          <bgColor theme="0" tint="-4.9989318521683403E-2"/>
        </patternFill>
      </fill>
    </dxf>
    <dxf>
      <fill>
        <patternFill>
          <bgColor theme="0" tint="-0.24994659260841701"/>
        </patternFill>
      </fill>
    </dxf>
    <dxf>
      <font>
        <b val="0"/>
        <i val="0"/>
        <color rgb="FF226568"/>
      </font>
      <fill>
        <patternFill>
          <bgColor theme="0" tint="-4.9989318521683403E-2"/>
        </patternFill>
      </fill>
    </dxf>
  </dxfs>
  <tableStyles count="0" defaultTableStyle="TableStyleMedium2" defaultPivotStyle="PivotStyleLight16"/>
  <colors>
    <mruColors>
      <color rgb="FF226568"/>
      <color rgb="FF087892"/>
      <color rgb="FF1A4D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320386</xdr:colOff>
      <xdr:row>0</xdr:row>
      <xdr:rowOff>214324</xdr:rowOff>
    </xdr:from>
    <xdr:to>
      <xdr:col>9</xdr:col>
      <xdr:colOff>294409</xdr:colOff>
      <xdr:row>43</xdr:row>
      <xdr:rowOff>21039</xdr:rowOff>
    </xdr:to>
    <xdr:pic>
      <xdr:nvPicPr>
        <xdr:cNvPr id="3" name="Grafik 2">
          <a:extLst>
            <a:ext uri="{FF2B5EF4-FFF2-40B4-BE49-F238E27FC236}">
              <a16:creationId xmlns:a16="http://schemas.microsoft.com/office/drawing/2014/main" id="{2AC0576A-A64D-6040-4CAC-4197A77A493A}"/>
            </a:ext>
          </a:extLst>
        </xdr:cNvPr>
        <xdr:cNvPicPr>
          <a:picLocks noChangeAspect="1"/>
        </xdr:cNvPicPr>
      </xdr:nvPicPr>
      <xdr:blipFill>
        <a:blip xmlns:r="http://schemas.openxmlformats.org/officeDocument/2006/relationships" r:embed="rId1"/>
        <a:stretch>
          <a:fillRect/>
        </a:stretch>
      </xdr:blipFill>
      <xdr:spPr>
        <a:xfrm>
          <a:off x="7524750" y="214324"/>
          <a:ext cx="3022023" cy="1114238"/>
        </a:xfrm>
        <a:prstGeom prst="rect">
          <a:avLst/>
        </a:prstGeom>
      </xdr:spPr>
    </xdr:pic>
    <xdr:clientData/>
  </xdr:twoCellAnchor>
  <xdr:twoCellAnchor editAs="oneCell">
    <xdr:from>
      <xdr:col>5</xdr:col>
      <xdr:colOff>311728</xdr:colOff>
      <xdr:row>8</xdr:row>
      <xdr:rowOff>137850</xdr:rowOff>
    </xdr:from>
    <xdr:to>
      <xdr:col>9</xdr:col>
      <xdr:colOff>307397</xdr:colOff>
      <xdr:row>44</xdr:row>
      <xdr:rowOff>6832</xdr:rowOff>
    </xdr:to>
    <xdr:pic>
      <xdr:nvPicPr>
        <xdr:cNvPr id="4" name="Grafik 3">
          <a:extLst>
            <a:ext uri="{FF2B5EF4-FFF2-40B4-BE49-F238E27FC236}">
              <a16:creationId xmlns:a16="http://schemas.microsoft.com/office/drawing/2014/main" id="{F9882685-9C1F-B7A3-5784-89AF116ABADF}"/>
            </a:ext>
          </a:extLst>
        </xdr:cNvPr>
        <xdr:cNvPicPr>
          <a:picLocks noChangeAspect="1"/>
        </xdr:cNvPicPr>
      </xdr:nvPicPr>
      <xdr:blipFill>
        <a:blip xmlns:r="http://schemas.openxmlformats.org/officeDocument/2006/relationships" r:embed="rId2"/>
        <a:stretch>
          <a:fillRect/>
        </a:stretch>
      </xdr:blipFill>
      <xdr:spPr>
        <a:xfrm>
          <a:off x="7516092" y="1358782"/>
          <a:ext cx="3043669" cy="918464"/>
        </a:xfrm>
        <a:prstGeom prst="rect">
          <a:avLst/>
        </a:prstGeom>
      </xdr:spPr>
    </xdr:pic>
    <xdr:clientData/>
  </xdr:twoCellAnchor>
  <xdr:twoCellAnchor editAs="oneCell">
    <xdr:from>
      <xdr:col>5</xdr:col>
      <xdr:colOff>320386</xdr:colOff>
      <xdr:row>12</xdr:row>
      <xdr:rowOff>81508</xdr:rowOff>
    </xdr:from>
    <xdr:to>
      <xdr:col>9</xdr:col>
      <xdr:colOff>316794</xdr:colOff>
      <xdr:row>47</xdr:row>
      <xdr:rowOff>25111</xdr:rowOff>
    </xdr:to>
    <xdr:pic>
      <xdr:nvPicPr>
        <xdr:cNvPr id="5" name="Grafik 4">
          <a:extLst>
            <a:ext uri="{FF2B5EF4-FFF2-40B4-BE49-F238E27FC236}">
              <a16:creationId xmlns:a16="http://schemas.microsoft.com/office/drawing/2014/main" id="{B360B03B-DB5C-7691-C3D0-8B69B250C5DC}"/>
            </a:ext>
          </a:extLst>
        </xdr:cNvPr>
        <xdr:cNvPicPr>
          <a:picLocks noChangeAspect="1"/>
        </xdr:cNvPicPr>
      </xdr:nvPicPr>
      <xdr:blipFill>
        <a:blip xmlns:r="http://schemas.openxmlformats.org/officeDocument/2006/relationships" r:embed="rId3"/>
        <a:stretch>
          <a:fillRect/>
        </a:stretch>
      </xdr:blipFill>
      <xdr:spPr>
        <a:xfrm>
          <a:off x="7524750" y="2306894"/>
          <a:ext cx="3044408" cy="909958"/>
        </a:xfrm>
        <a:prstGeom prst="rect">
          <a:avLst/>
        </a:prstGeom>
      </xdr:spPr>
    </xdr:pic>
    <xdr:clientData/>
  </xdr:twoCellAnchor>
  <xdr:twoCellAnchor editAs="oneCell">
    <xdr:from>
      <xdr:col>5</xdr:col>
      <xdr:colOff>303068</xdr:colOff>
      <xdr:row>16</xdr:row>
      <xdr:rowOff>9017</xdr:rowOff>
    </xdr:from>
    <xdr:to>
      <xdr:col>9</xdr:col>
      <xdr:colOff>329045</xdr:colOff>
      <xdr:row>51</xdr:row>
      <xdr:rowOff>17442</xdr:rowOff>
    </xdr:to>
    <xdr:pic>
      <xdr:nvPicPr>
        <xdr:cNvPr id="6" name="Grafik 5">
          <a:extLst>
            <a:ext uri="{FF2B5EF4-FFF2-40B4-BE49-F238E27FC236}">
              <a16:creationId xmlns:a16="http://schemas.microsoft.com/office/drawing/2014/main" id="{26C7ABEA-EDF9-33C5-9F41-A85B1AB308AE}"/>
            </a:ext>
          </a:extLst>
        </xdr:cNvPr>
        <xdr:cNvPicPr>
          <a:picLocks noChangeAspect="1"/>
        </xdr:cNvPicPr>
      </xdr:nvPicPr>
      <xdr:blipFill>
        <a:blip xmlns:r="http://schemas.openxmlformats.org/officeDocument/2006/relationships" r:embed="rId4"/>
        <a:stretch>
          <a:fillRect/>
        </a:stretch>
      </xdr:blipFill>
      <xdr:spPr>
        <a:xfrm>
          <a:off x="7507432" y="3238858"/>
          <a:ext cx="3073977" cy="917630"/>
        </a:xfrm>
        <a:prstGeom prst="rect">
          <a:avLst/>
        </a:prstGeom>
      </xdr:spPr>
    </xdr:pic>
    <xdr:clientData/>
  </xdr:twoCellAnchor>
  <xdr:twoCellAnchor editAs="oneCell">
    <xdr:from>
      <xdr:col>5</xdr:col>
      <xdr:colOff>281420</xdr:colOff>
      <xdr:row>19</xdr:row>
      <xdr:rowOff>215776</xdr:rowOff>
    </xdr:from>
    <xdr:to>
      <xdr:col>9</xdr:col>
      <xdr:colOff>339866</xdr:colOff>
      <xdr:row>51</xdr:row>
      <xdr:rowOff>134471</xdr:rowOff>
    </xdr:to>
    <xdr:pic>
      <xdr:nvPicPr>
        <xdr:cNvPr id="7" name="Grafik 6">
          <a:extLst>
            <a:ext uri="{FF2B5EF4-FFF2-40B4-BE49-F238E27FC236}">
              <a16:creationId xmlns:a16="http://schemas.microsoft.com/office/drawing/2014/main" id="{61E48202-E630-0ECD-C01E-EAE2C95D7BF9}"/>
            </a:ext>
          </a:extLst>
        </xdr:cNvPr>
        <xdr:cNvPicPr>
          <a:picLocks noChangeAspect="1"/>
        </xdr:cNvPicPr>
      </xdr:nvPicPr>
      <xdr:blipFill>
        <a:blip xmlns:r="http://schemas.openxmlformats.org/officeDocument/2006/relationships" r:embed="rId5"/>
        <a:stretch>
          <a:fillRect/>
        </a:stretch>
      </xdr:blipFill>
      <xdr:spPr>
        <a:xfrm>
          <a:off x="7485784" y="4198958"/>
          <a:ext cx="3106446" cy="9404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B884-90C6-4703-89E9-C9DB17E6741F}">
  <dimension ref="A1:K58"/>
  <sheetViews>
    <sheetView showGridLines="0" tabSelected="1" view="pageLayout" zoomScale="115" zoomScaleNormal="115" zoomScaleSheetLayoutView="110" zoomScalePageLayoutView="115" workbookViewId="0">
      <selection activeCell="C37" sqref="C37:H37"/>
    </sheetView>
  </sheetViews>
  <sheetFormatPr baseColWidth="10" defaultColWidth="9" defaultRowHeight="15" x14ac:dyDescent="0.6"/>
  <cols>
    <col min="1" max="1" width="4.3515625" style="31" customWidth="1"/>
    <col min="2" max="2" width="23" style="31" customWidth="1"/>
    <col min="3" max="4" width="8.87890625" style="31" customWidth="1"/>
    <col min="5" max="5" width="18.3515625" style="31" customWidth="1"/>
    <col min="6" max="6" width="12.52734375" style="31" customWidth="1"/>
    <col min="7" max="7" width="8.17578125" style="31" customWidth="1"/>
    <col min="8" max="8" width="11.8203125" style="31" customWidth="1"/>
    <col min="9" max="16384" width="9" style="31"/>
  </cols>
  <sheetData>
    <row r="1" spans="1:11" ht="33" customHeight="1" x14ac:dyDescent="0.65">
      <c r="A1" s="30" t="s">
        <v>60</v>
      </c>
      <c r="B1" s="30"/>
      <c r="C1" s="30"/>
      <c r="D1" s="30"/>
      <c r="E1" s="30"/>
      <c r="F1" s="30"/>
      <c r="G1" s="30"/>
      <c r="H1" s="30"/>
      <c r="I1" s="30"/>
      <c r="J1" s="30"/>
      <c r="K1" s="29"/>
    </row>
    <row r="2" spans="1:11" ht="19" customHeight="1" x14ac:dyDescent="0.6">
      <c r="A2" s="125" t="s">
        <v>47</v>
      </c>
      <c r="B2" s="125"/>
      <c r="C2" s="125"/>
      <c r="D2" s="32"/>
      <c r="E2" s="32"/>
      <c r="F2" s="32"/>
      <c r="G2" s="32"/>
      <c r="H2" s="32"/>
      <c r="I2" s="32"/>
      <c r="J2" s="32"/>
      <c r="K2" s="33"/>
    </row>
    <row r="3" spans="1:11" ht="13.25" customHeight="1" x14ac:dyDescent="0.6">
      <c r="A3" s="126" t="s">
        <v>48</v>
      </c>
      <c r="B3" s="126"/>
      <c r="C3" s="126"/>
      <c r="D3" s="35"/>
      <c r="E3" s="35"/>
      <c r="F3" s="35"/>
      <c r="G3" s="35"/>
      <c r="H3" s="35"/>
      <c r="I3" s="35"/>
      <c r="J3" s="35"/>
      <c r="K3" s="34"/>
    </row>
    <row r="4" spans="1:11" ht="13.25" customHeight="1" x14ac:dyDescent="0.6">
      <c r="A4" s="127"/>
      <c r="B4" s="127"/>
      <c r="C4" s="127"/>
      <c r="D4" s="127"/>
      <c r="E4" s="127"/>
      <c r="F4" s="127"/>
      <c r="G4" s="127"/>
    </row>
    <row r="5" spans="1:11" ht="41.75" customHeight="1" x14ac:dyDescent="0.6">
      <c r="A5" s="128" t="s">
        <v>1</v>
      </c>
      <c r="B5" s="128"/>
      <c r="C5" s="128"/>
      <c r="D5" s="128"/>
      <c r="E5" s="128"/>
      <c r="F5" s="128"/>
      <c r="G5" s="128"/>
      <c r="H5" s="128"/>
    </row>
    <row r="6" spans="1:11" ht="74.75" customHeight="1" x14ac:dyDescent="0.6">
      <c r="A6" s="124" t="s">
        <v>13</v>
      </c>
      <c r="B6" s="124"/>
      <c r="C6" s="124"/>
      <c r="D6" s="124"/>
      <c r="E6" s="124"/>
      <c r="F6" s="124"/>
      <c r="G6" s="124"/>
      <c r="H6" s="124"/>
    </row>
    <row r="7" spans="1:11" ht="27.5" customHeight="1" x14ac:dyDescent="0.6">
      <c r="A7" s="114"/>
      <c r="B7" s="114"/>
      <c r="C7" s="114"/>
      <c r="D7" s="114"/>
      <c r="E7" s="114"/>
      <c r="F7" s="114"/>
      <c r="G7" s="114"/>
      <c r="H7" s="114"/>
    </row>
    <row r="8" spans="1:11" ht="32.75" customHeight="1" x14ac:dyDescent="0.6">
      <c r="A8" s="115" t="s">
        <v>14</v>
      </c>
      <c r="B8" s="115"/>
      <c r="C8" s="115"/>
      <c r="D8" s="115"/>
      <c r="E8" s="115"/>
      <c r="F8" s="115"/>
      <c r="G8" s="115"/>
      <c r="H8" s="115"/>
    </row>
    <row r="9" spans="1:11" ht="25.5" customHeight="1" x14ac:dyDescent="0.6">
      <c r="A9" s="36" t="s">
        <v>3</v>
      </c>
      <c r="B9" s="37" t="s">
        <v>49</v>
      </c>
      <c r="C9" s="37"/>
      <c r="D9" s="37"/>
      <c r="E9" s="37"/>
      <c r="F9" s="38"/>
      <c r="G9" s="39"/>
      <c r="H9" s="37"/>
    </row>
    <row r="10" spans="1:11" ht="35.700000000000003" customHeight="1" x14ac:dyDescent="0.6">
      <c r="A10" s="40"/>
      <c r="B10" s="79" t="s">
        <v>31</v>
      </c>
      <c r="C10" s="80" t="s">
        <v>32</v>
      </c>
      <c r="D10" s="80" t="s">
        <v>33</v>
      </c>
      <c r="E10" s="80" t="s">
        <v>37</v>
      </c>
      <c r="F10" s="81" t="s">
        <v>63</v>
      </c>
      <c r="G10" s="41"/>
      <c r="H10" s="41"/>
    </row>
    <row r="11" spans="1:11" ht="17" customHeight="1" x14ac:dyDescent="0.6">
      <c r="A11" s="92" t="s">
        <v>39</v>
      </c>
      <c r="B11" s="93" t="s">
        <v>34</v>
      </c>
      <c r="C11" s="82" t="s">
        <v>50</v>
      </c>
      <c r="D11" s="82" t="s">
        <v>38</v>
      </c>
      <c r="E11" s="99">
        <v>134453.78151260506</v>
      </c>
      <c r="F11" s="84">
        <v>34032.208909999994</v>
      </c>
      <c r="G11" s="41"/>
      <c r="H11" s="41"/>
    </row>
    <row r="12" spans="1:11" ht="17" customHeight="1" x14ac:dyDescent="0.6">
      <c r="A12" s="92" t="s">
        <v>40</v>
      </c>
      <c r="B12" s="94" t="s">
        <v>35</v>
      </c>
      <c r="C12" s="83" t="s">
        <v>50</v>
      </c>
      <c r="D12" s="83" t="s">
        <v>38</v>
      </c>
      <c r="E12" s="100">
        <v>252100.84033613442</v>
      </c>
      <c r="F12" s="85">
        <v>55871.602560000007</v>
      </c>
      <c r="G12" s="41"/>
      <c r="H12" s="41"/>
    </row>
    <row r="13" spans="1:11" ht="17" customHeight="1" x14ac:dyDescent="0.6">
      <c r="A13" s="92" t="s">
        <v>41</v>
      </c>
      <c r="B13" s="94" t="s">
        <v>36</v>
      </c>
      <c r="C13" s="83" t="s">
        <v>50</v>
      </c>
      <c r="D13" s="83" t="s">
        <v>38</v>
      </c>
      <c r="E13" s="100">
        <v>168067.22689075628</v>
      </c>
      <c r="F13" s="85">
        <v>40495.806860000004</v>
      </c>
      <c r="G13" s="41"/>
      <c r="H13" s="41"/>
    </row>
    <row r="14" spans="1:11" ht="17" customHeight="1" x14ac:dyDescent="0.6">
      <c r="A14" s="92" t="s">
        <v>52</v>
      </c>
      <c r="B14" s="94" t="s">
        <v>53</v>
      </c>
      <c r="C14" s="83" t="s">
        <v>50</v>
      </c>
      <c r="D14" s="83" t="s">
        <v>38</v>
      </c>
      <c r="E14" s="100">
        <v>365546.21848739492</v>
      </c>
      <c r="F14" s="85">
        <v>74264.959700000007</v>
      </c>
      <c r="G14" s="41"/>
      <c r="H14" s="41"/>
    </row>
    <row r="15" spans="1:11" ht="17" customHeight="1" x14ac:dyDescent="0.6">
      <c r="A15" s="92" t="s">
        <v>55</v>
      </c>
      <c r="B15" s="94" t="s">
        <v>54</v>
      </c>
      <c r="C15" s="83" t="s">
        <v>50</v>
      </c>
      <c r="D15" s="83" t="s">
        <v>38</v>
      </c>
      <c r="E15" s="100">
        <v>25210.084033613446</v>
      </c>
      <c r="F15" s="85">
        <v>9124.1433350000007</v>
      </c>
      <c r="G15" s="41"/>
      <c r="H15" s="41"/>
    </row>
    <row r="16" spans="1:11" ht="17" customHeight="1" x14ac:dyDescent="0.6">
      <c r="A16" s="92" t="s">
        <v>57</v>
      </c>
      <c r="B16" s="94" t="s">
        <v>56</v>
      </c>
      <c r="C16" s="83" t="s">
        <v>51</v>
      </c>
      <c r="D16" s="83" t="s">
        <v>38</v>
      </c>
      <c r="E16" s="100">
        <v>50420.168067226892</v>
      </c>
      <c r="F16" s="85">
        <v>13201.911020000001</v>
      </c>
      <c r="G16" s="41"/>
      <c r="H16" s="41"/>
    </row>
    <row r="17" spans="1:8" ht="17" customHeight="1" x14ac:dyDescent="0.6">
      <c r="A17" s="92" t="s">
        <v>42</v>
      </c>
      <c r="B17" s="94" t="s">
        <v>58</v>
      </c>
      <c r="C17" s="87" t="s">
        <v>51</v>
      </c>
      <c r="D17" s="87" t="s">
        <v>38</v>
      </c>
      <c r="E17" s="101">
        <v>4201.680672268908</v>
      </c>
      <c r="F17" s="97">
        <v>2000</v>
      </c>
      <c r="G17" s="55" t="s">
        <v>64</v>
      </c>
      <c r="H17" s="41"/>
    </row>
    <row r="18" spans="1:8" ht="17" customHeight="1" x14ac:dyDescent="0.6">
      <c r="A18" s="92" t="s">
        <v>42</v>
      </c>
      <c r="B18" s="94" t="s">
        <v>61</v>
      </c>
      <c r="C18" s="87" t="s">
        <v>62</v>
      </c>
      <c r="D18" s="87" t="s">
        <v>38</v>
      </c>
      <c r="E18" s="101">
        <v>8403.361344537816</v>
      </c>
      <c r="F18" s="88">
        <v>4460.7624950000009</v>
      </c>
      <c r="G18" s="41"/>
      <c r="H18" s="41"/>
    </row>
    <row r="19" spans="1:8" ht="17" customHeight="1" x14ac:dyDescent="0.6">
      <c r="A19" s="73"/>
      <c r="B19" s="42" t="s">
        <v>43</v>
      </c>
      <c r="C19" s="95"/>
      <c r="D19" s="95"/>
      <c r="E19" s="91"/>
      <c r="F19" s="91">
        <f>SUM(F11:F18)</f>
        <v>233451.39488000001</v>
      </c>
      <c r="G19" s="49"/>
      <c r="H19" s="49"/>
    </row>
    <row r="20" spans="1:8" ht="17" customHeight="1" x14ac:dyDescent="0.6">
      <c r="A20" s="73"/>
      <c r="B20" s="121" t="s">
        <v>44</v>
      </c>
      <c r="C20" s="121"/>
      <c r="D20" s="98" t="s">
        <v>45</v>
      </c>
      <c r="E20" s="96">
        <v>0.15</v>
      </c>
      <c r="F20" s="90">
        <f>F19*E20</f>
        <v>35017.709232000001</v>
      </c>
      <c r="G20" s="41"/>
      <c r="H20" s="41"/>
    </row>
    <row r="21" spans="1:8" ht="25.5" customHeight="1" x14ac:dyDescent="0.6">
      <c r="A21" s="73"/>
      <c r="B21" s="122" t="s">
        <v>59</v>
      </c>
      <c r="C21" s="122"/>
      <c r="D21" s="104" t="s">
        <v>45</v>
      </c>
      <c r="E21" s="105">
        <v>0.15</v>
      </c>
      <c r="F21" s="106">
        <f>(F19/99.65*35)*E21</f>
        <v>12299.245590767689</v>
      </c>
      <c r="G21" s="41"/>
      <c r="H21" s="41"/>
    </row>
    <row r="22" spans="1:8" ht="6.25" customHeight="1" x14ac:dyDescent="0.6">
      <c r="A22" s="73"/>
      <c r="B22" s="86"/>
      <c r="C22" s="89"/>
      <c r="D22" s="89"/>
      <c r="E22" s="90"/>
      <c r="F22" s="90"/>
      <c r="G22" s="41"/>
      <c r="H22" s="41"/>
    </row>
    <row r="23" spans="1:8" ht="17" customHeight="1" x14ac:dyDescent="0.6">
      <c r="A23" s="40"/>
      <c r="B23" s="116" t="s">
        <v>4</v>
      </c>
      <c r="C23" s="116"/>
      <c r="D23" s="116"/>
      <c r="E23" s="116"/>
      <c r="F23" s="116"/>
      <c r="G23" s="41"/>
      <c r="H23" s="47">
        <f>F19+F20+F21</f>
        <v>280768.34970276774</v>
      </c>
    </row>
    <row r="24" spans="1:8" ht="25.5" customHeight="1" x14ac:dyDescent="0.6">
      <c r="A24" s="48" t="s">
        <v>5</v>
      </c>
      <c r="B24" s="41" t="s">
        <v>65</v>
      </c>
      <c r="C24" s="41"/>
      <c r="D24" s="41"/>
      <c r="E24" s="41"/>
      <c r="G24" s="49"/>
      <c r="H24" s="41"/>
    </row>
    <row r="25" spans="1:8" ht="17" customHeight="1" x14ac:dyDescent="0.6">
      <c r="A25" s="50"/>
      <c r="B25" s="51" t="s">
        <v>6</v>
      </c>
      <c r="C25" s="52"/>
      <c r="D25" s="52"/>
      <c r="E25" s="52"/>
      <c r="F25" s="96"/>
      <c r="G25" s="51"/>
      <c r="H25" s="53">
        <f>H23*F25</f>
        <v>0</v>
      </c>
    </row>
    <row r="26" spans="1:8" ht="25.5" customHeight="1" x14ac:dyDescent="0.6">
      <c r="A26" s="48" t="s">
        <v>7</v>
      </c>
      <c r="B26" s="41" t="s">
        <v>66</v>
      </c>
      <c r="C26" s="41"/>
      <c r="D26" s="41"/>
      <c r="E26" s="41"/>
      <c r="G26" s="41"/>
      <c r="H26" s="41"/>
    </row>
    <row r="27" spans="1:8" ht="17" customHeight="1" x14ac:dyDescent="0.6">
      <c r="A27" s="50"/>
      <c r="B27" s="123" t="s">
        <v>67</v>
      </c>
      <c r="C27" s="123"/>
      <c r="D27" s="123"/>
      <c r="E27" s="52"/>
      <c r="F27" s="102"/>
      <c r="G27" s="103" t="s">
        <v>64</v>
      </c>
      <c r="H27" s="97">
        <v>5000</v>
      </c>
    </row>
    <row r="28" spans="1:8" ht="6.25" customHeight="1" x14ac:dyDescent="0.6">
      <c r="A28" s="40"/>
      <c r="E28" s="41"/>
      <c r="F28" s="69"/>
      <c r="G28" s="70"/>
      <c r="H28" s="54"/>
    </row>
    <row r="29" spans="1:8" ht="17" customHeight="1" x14ac:dyDescent="0.6">
      <c r="A29" s="40"/>
      <c r="B29" s="46" t="s">
        <v>8</v>
      </c>
      <c r="C29" s="41"/>
      <c r="D29" s="41"/>
      <c r="E29" s="41"/>
      <c r="F29" s="41"/>
      <c r="G29" s="41"/>
      <c r="H29" s="47">
        <f>SUM(H27:H27)</f>
        <v>5000</v>
      </c>
    </row>
    <row r="30" spans="1:8" ht="25.5" customHeight="1" x14ac:dyDescent="0.6">
      <c r="A30" s="117" t="s">
        <v>12</v>
      </c>
      <c r="B30" s="117"/>
      <c r="C30" s="117"/>
      <c r="D30" s="117"/>
      <c r="E30" s="117"/>
      <c r="F30" s="117"/>
      <c r="G30" s="117"/>
      <c r="H30" s="117"/>
    </row>
    <row r="31" spans="1:8" ht="17" customHeight="1" x14ac:dyDescent="0.6">
      <c r="A31" s="56"/>
      <c r="B31" s="57" t="s">
        <v>9</v>
      </c>
      <c r="C31" s="58"/>
      <c r="D31" s="58"/>
      <c r="E31" s="109"/>
      <c r="F31" s="110"/>
      <c r="G31" s="111"/>
      <c r="H31" s="112">
        <f>H29+H25+H23</f>
        <v>285768.34970276774</v>
      </c>
    </row>
    <row r="32" spans="1:8" ht="17" customHeight="1" x14ac:dyDescent="0.6">
      <c r="A32" s="41"/>
      <c r="B32" s="42" t="s">
        <v>46</v>
      </c>
      <c r="C32" s="107"/>
      <c r="D32" s="108" t="s">
        <v>15</v>
      </c>
      <c r="E32" s="41"/>
      <c r="F32" s="62">
        <v>0.03</v>
      </c>
      <c r="G32" s="41"/>
      <c r="H32" s="63">
        <f>H31*F32</f>
        <v>8573.0504910830314</v>
      </c>
    </row>
    <row r="33" spans="1:8" ht="17" customHeight="1" x14ac:dyDescent="0.6">
      <c r="A33" s="40"/>
      <c r="B33" s="42" t="s">
        <v>10</v>
      </c>
      <c r="C33" s="43"/>
      <c r="D33" s="43"/>
      <c r="E33" s="59"/>
      <c r="F33" s="60"/>
      <c r="G33" s="61"/>
      <c r="H33" s="44">
        <f>H32+H31</f>
        <v>294341.40019385074</v>
      </c>
    </row>
    <row r="34" spans="1:8" ht="17" customHeight="1" x14ac:dyDescent="0.6">
      <c r="A34" s="41"/>
      <c r="B34" s="45" t="s">
        <v>11</v>
      </c>
      <c r="C34" s="41"/>
      <c r="D34" s="41"/>
      <c r="E34" s="41"/>
      <c r="F34" s="62">
        <v>0.19</v>
      </c>
      <c r="G34" s="41"/>
      <c r="H34" s="63">
        <f>H33*F34</f>
        <v>55924.866036831641</v>
      </c>
    </row>
    <row r="35" spans="1:8" ht="27.5" customHeight="1" x14ac:dyDescent="0.6">
      <c r="A35" s="41"/>
      <c r="B35" s="118" t="s">
        <v>18</v>
      </c>
      <c r="C35" s="118"/>
      <c r="D35" s="118"/>
      <c r="E35" s="118"/>
      <c r="F35" s="118"/>
      <c r="G35" s="41"/>
      <c r="H35" s="64">
        <f>H34+H33</f>
        <v>350266.26623068238</v>
      </c>
    </row>
    <row r="36" spans="1:8" s="65" customFormat="1" ht="13.2" customHeight="1" x14ac:dyDescent="0.55000000000000004">
      <c r="A36" s="41"/>
      <c r="B36" s="41"/>
      <c r="C36" s="41"/>
      <c r="D36" s="41"/>
      <c r="E36" s="41"/>
      <c r="F36" s="41"/>
      <c r="G36" s="41"/>
      <c r="H36" s="41"/>
    </row>
    <row r="37" spans="1:8" ht="22" customHeight="1" x14ac:dyDescent="0.6">
      <c r="A37" s="119"/>
      <c r="B37" s="119"/>
      <c r="C37" s="120"/>
      <c r="D37" s="120"/>
      <c r="E37" s="120"/>
      <c r="F37" s="120"/>
      <c r="G37" s="120"/>
      <c r="H37" s="120"/>
    </row>
    <row r="38" spans="1:8" ht="10.5" customHeight="1" x14ac:dyDescent="0.6">
      <c r="A38" s="66" t="s">
        <v>0</v>
      </c>
      <c r="B38" s="67"/>
      <c r="C38" s="113" t="s">
        <v>2</v>
      </c>
      <c r="D38" s="113"/>
      <c r="E38" s="113"/>
      <c r="F38" s="113"/>
      <c r="G38" s="113"/>
      <c r="H38" s="113"/>
    </row>
    <row r="39" spans="1:8" ht="23" customHeight="1" x14ac:dyDescent="0.6">
      <c r="A39" s="67"/>
      <c r="B39" s="67"/>
      <c r="C39" s="67"/>
      <c r="D39" s="67"/>
      <c r="E39" s="67"/>
      <c r="F39" s="67"/>
      <c r="G39" s="67"/>
      <c r="H39" s="67"/>
    </row>
    <row r="40" spans="1:8" ht="22.75" customHeight="1" x14ac:dyDescent="0.6">
      <c r="A40" s="67"/>
      <c r="B40" s="67"/>
      <c r="C40" s="67"/>
      <c r="D40" s="67"/>
      <c r="E40" s="67"/>
      <c r="F40" s="67"/>
      <c r="G40" s="67"/>
      <c r="H40" s="67"/>
    </row>
    <row r="41" spans="1:8" ht="22.75" customHeight="1" x14ac:dyDescent="0.6">
      <c r="A41" s="67"/>
      <c r="B41" s="67"/>
      <c r="C41" s="67"/>
      <c r="D41" s="67"/>
      <c r="E41" s="67"/>
      <c r="F41" s="67"/>
      <c r="G41" s="67"/>
      <c r="H41" s="67"/>
    </row>
    <row r="42" spans="1:8" ht="22.75" customHeight="1" x14ac:dyDescent="0.6">
      <c r="A42" s="67"/>
      <c r="B42" s="67"/>
      <c r="C42" s="67"/>
      <c r="D42" s="67"/>
      <c r="E42" s="67"/>
      <c r="F42" s="67"/>
      <c r="G42" s="67"/>
      <c r="H42" s="67"/>
    </row>
    <row r="43" spans="1:8" ht="22.75" customHeight="1" x14ac:dyDescent="0.6">
      <c r="A43" s="67"/>
      <c r="B43" s="67"/>
      <c r="C43" s="67"/>
      <c r="D43" s="67"/>
      <c r="E43" s="67"/>
      <c r="F43" s="67"/>
      <c r="G43" s="67"/>
      <c r="H43" s="67"/>
    </row>
    <row r="44" spans="1:8" ht="22.75" customHeight="1" x14ac:dyDescent="0.6">
      <c r="A44" s="67"/>
      <c r="B44" s="67"/>
      <c r="C44" s="67"/>
      <c r="D44" s="67"/>
      <c r="E44" s="67"/>
      <c r="F44" s="67"/>
      <c r="G44" s="67"/>
      <c r="H44" s="67"/>
    </row>
    <row r="45" spans="1:8" ht="22.75" customHeight="1" x14ac:dyDescent="0.6">
      <c r="A45" s="67"/>
      <c r="B45" s="67"/>
      <c r="C45" s="67"/>
      <c r="D45" s="67"/>
      <c r="E45" s="67"/>
      <c r="F45" s="67"/>
      <c r="G45" s="67"/>
      <c r="H45" s="67"/>
    </row>
    <row r="46" spans="1:8" ht="22.75" customHeight="1" x14ac:dyDescent="0.6">
      <c r="A46" s="67"/>
      <c r="E46" s="45"/>
      <c r="F46" s="45"/>
      <c r="G46" s="55"/>
      <c r="H46" s="55"/>
    </row>
    <row r="47" spans="1:8" ht="22.75" customHeight="1" x14ac:dyDescent="0.6">
      <c r="A47" s="67"/>
      <c r="E47" s="45"/>
      <c r="F47" s="45"/>
      <c r="G47" s="55"/>
      <c r="H47" s="55"/>
    </row>
    <row r="48" spans="1:8" ht="22.75" customHeight="1" x14ac:dyDescent="0.6">
      <c r="A48" s="67"/>
      <c r="E48" s="45"/>
      <c r="F48" s="45"/>
      <c r="G48" s="55"/>
      <c r="H48" s="55"/>
    </row>
    <row r="49" spans="1:8" ht="22.75" customHeight="1" x14ac:dyDescent="0.6">
      <c r="A49" s="67"/>
      <c r="E49" s="45"/>
      <c r="F49" s="45"/>
      <c r="G49" s="55"/>
      <c r="H49" s="55"/>
    </row>
    <row r="50" spans="1:8" ht="22.75" customHeight="1" x14ac:dyDescent="0.6">
      <c r="A50" s="67"/>
      <c r="E50" s="45"/>
      <c r="F50" s="45"/>
      <c r="G50" s="55"/>
      <c r="H50" s="55"/>
    </row>
    <row r="51" spans="1:8" ht="22.75" customHeight="1" x14ac:dyDescent="0.6">
      <c r="A51" s="67"/>
      <c r="E51" s="45"/>
      <c r="F51" s="45"/>
      <c r="G51" s="55"/>
      <c r="H51" s="55"/>
    </row>
    <row r="52" spans="1:8" ht="22.75" customHeight="1" x14ac:dyDescent="0.6">
      <c r="A52" s="67"/>
      <c r="E52" s="45"/>
      <c r="F52" s="45"/>
      <c r="G52" s="55"/>
      <c r="H52" s="55"/>
    </row>
    <row r="53" spans="1:8" ht="22.75" customHeight="1" x14ac:dyDescent="0.6">
      <c r="A53" s="67"/>
      <c r="E53" s="45"/>
      <c r="F53" s="45"/>
      <c r="G53" s="55"/>
      <c r="H53" s="55"/>
    </row>
    <row r="54" spans="1:8" ht="22.75" customHeight="1" x14ac:dyDescent="0.6">
      <c r="A54" s="67"/>
      <c r="E54" s="45"/>
      <c r="F54" s="45"/>
      <c r="G54" s="55"/>
      <c r="H54" s="55"/>
    </row>
    <row r="55" spans="1:8" ht="5.75" customHeight="1" x14ac:dyDescent="0.6"/>
    <row r="56" spans="1:8" ht="13.25" customHeight="1" x14ac:dyDescent="0.6"/>
    <row r="57" spans="1:8" ht="6.5" customHeight="1" x14ac:dyDescent="0.6"/>
    <row r="58" spans="1:8" ht="15" customHeight="1" x14ac:dyDescent="0.6">
      <c r="C58" s="32"/>
      <c r="D58" s="32"/>
      <c r="E58" s="65"/>
      <c r="F58" s="65"/>
      <c r="G58" s="68"/>
      <c r="H58" s="68"/>
    </row>
  </sheetData>
  <sheetProtection algorithmName="SHA-512" hashValue="w3JbgwX6AkFQzJ7P3973FqE69jjSZSOir4FrOYkPeBfgi/0zvBE+4CGp9sczPOBcZEeSspD3gXOj0XX/XiyTCg==" saltValue="OadW/cWNhpKh0jTBuM/dRg==" spinCount="100000" sheet="1" selectLockedCells="1"/>
  <mergeCells count="16">
    <mergeCell ref="A6:H6"/>
    <mergeCell ref="A2:C2"/>
    <mergeCell ref="A3:C3"/>
    <mergeCell ref="A4:G4"/>
    <mergeCell ref="A5:H5"/>
    <mergeCell ref="C38:H38"/>
    <mergeCell ref="A7:H7"/>
    <mergeCell ref="A8:H8"/>
    <mergeCell ref="B23:F23"/>
    <mergeCell ref="A30:H30"/>
    <mergeCell ref="B35:F35"/>
    <mergeCell ref="A37:B37"/>
    <mergeCell ref="C37:H37"/>
    <mergeCell ref="B20:C20"/>
    <mergeCell ref="B21:C21"/>
    <mergeCell ref="B27:D27"/>
  </mergeCells>
  <conditionalFormatting sqref="A7:H7">
    <cfRule type="notContainsBlanks" dxfId="9" priority="14">
      <formula>LEN(TRIM(A7))&gt;0</formula>
    </cfRule>
  </conditionalFormatting>
  <conditionalFormatting sqref="A31:H38 A4:H18 A24:H26 E28:H28 D20:H21 A1:A3 D1:H3 A19:G19 A20:B21 A22:H22 A23:B23 G23:H23 A27:B27 A28 A29:H29 A30">
    <cfRule type="expression" dxfId="8" priority="16">
      <formula>NOT(CELL("Schutz",A1))</formula>
    </cfRule>
  </conditionalFormatting>
  <conditionalFormatting sqref="A37:H37">
    <cfRule type="notContainsBlanks" dxfId="7" priority="11">
      <formula>LEN(TRIM(A37))&gt;0</formula>
    </cfRule>
    <cfRule type="notContainsBlanks" dxfId="6" priority="13">
      <formula>LEN(TRIM(A37))&gt;0</formula>
    </cfRule>
    <cfRule type="notContainsBlanks" dxfId="5" priority="15">
      <formula>LEN(TRIM(A37))&gt;0</formula>
    </cfRule>
  </conditionalFormatting>
  <conditionalFormatting sqref="E20:E21">
    <cfRule type="notContainsBlanks" dxfId="4" priority="5">
      <formula>LEN(TRIM(E20))&gt;0</formula>
    </cfRule>
  </conditionalFormatting>
  <conditionalFormatting sqref="E27:H27">
    <cfRule type="expression" dxfId="3" priority="4">
      <formula>NOT(CELL("Schutz",E27))</formula>
    </cfRule>
  </conditionalFormatting>
  <conditionalFormatting sqref="F17">
    <cfRule type="notContainsBlanks" dxfId="2" priority="3">
      <formula>LEN(TRIM(F17))&gt;0</formula>
    </cfRule>
  </conditionalFormatting>
  <conditionalFormatting sqref="F25 F28">
    <cfRule type="notContainsBlanks" dxfId="1" priority="12">
      <formula>LEN(TRIM(F25))&gt;0</formula>
    </cfRule>
  </conditionalFormatting>
  <conditionalFormatting sqref="H27">
    <cfRule type="notContainsBlanks" dxfId="0" priority="1">
      <formula>LEN(TRIM(H27))&gt;0</formula>
    </cfRule>
  </conditionalFormatting>
  <printOptions horizontalCentered="1"/>
  <pageMargins left="0.55118110236220474" right="0.70866141732283472" top="3.937007874015748E-2" bottom="0.78740157480314965" header="0.31496062992125984" footer="0.31496062992125984"/>
  <pageSetup paperSize="9" scale="90" fitToWidth="0" fitToHeight="0" orientation="portrait" r:id="rId1"/>
  <headerFooter>
    <oddFooter>&amp;L&amp;8&amp;D&amp;C&amp;"Frutiger LT 45 Light,Fett"&amp;8 &amp;P &amp;"Frutiger LT 45 Light,Standard"I &amp;N&amp;R&amp;"Frutiger LT 55 Roman,Standard"&amp;8Rieger&amp;"Frutiger LT 45 Light,Standard"Architektur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5B131-E919-48F1-8671-8CA33FCAEE7C}">
  <dimension ref="A1:E51"/>
  <sheetViews>
    <sheetView showGridLines="0" zoomScale="110" zoomScaleNormal="110" zoomScaleSheetLayoutView="110" workbookViewId="0">
      <selection activeCell="B53" sqref="B53"/>
    </sheetView>
  </sheetViews>
  <sheetFormatPr baseColWidth="10" defaultColWidth="10.64453125" defaultRowHeight="13" x14ac:dyDescent="0.45"/>
  <cols>
    <col min="1" max="1" width="33.3515625" customWidth="1"/>
    <col min="2" max="2" width="25.52734375" customWidth="1"/>
    <col min="3" max="3" width="9.3515625" customWidth="1"/>
    <col min="4" max="4" width="15.3515625" customWidth="1"/>
    <col min="5" max="5" width="17.29296875" customWidth="1"/>
  </cols>
  <sheetData>
    <row r="1" spans="1:5" ht="2" customHeight="1" x14ac:dyDescent="0.45">
      <c r="A1" s="5"/>
      <c r="B1" s="5"/>
      <c r="C1" s="5"/>
      <c r="D1" s="5"/>
    </row>
    <row r="2" spans="1:5" ht="2" customHeight="1" x14ac:dyDescent="0.45">
      <c r="A2" s="129"/>
      <c r="B2" s="129"/>
      <c r="C2" s="129"/>
      <c r="D2" s="6"/>
    </row>
    <row r="3" spans="1:5" ht="2" customHeight="1" x14ac:dyDescent="0.45">
      <c r="A3" s="24" t="s">
        <v>16</v>
      </c>
      <c r="B3" s="20"/>
      <c r="C3" s="18"/>
    </row>
    <row r="4" spans="1:5" ht="2" customHeight="1" x14ac:dyDescent="0.45">
      <c r="A4" s="9"/>
      <c r="B4" s="10"/>
      <c r="C4" s="19"/>
    </row>
    <row r="5" spans="1:5" ht="2" customHeight="1" x14ac:dyDescent="0.45">
      <c r="A5" s="12" t="s">
        <v>17</v>
      </c>
      <c r="B5" s="13">
        <v>738497</v>
      </c>
    </row>
    <row r="6" spans="1:5" ht="2" customHeight="1" x14ac:dyDescent="0.45">
      <c r="A6" s="12" t="s">
        <v>19</v>
      </c>
      <c r="B6" s="13">
        <f>B5*8%</f>
        <v>59079.76</v>
      </c>
    </row>
    <row r="7" spans="1:5" ht="2" customHeight="1" x14ac:dyDescent="0.45">
      <c r="A7" s="71" t="s">
        <v>20</v>
      </c>
      <c r="B7" s="72">
        <f>B5+B6</f>
        <v>797576.76</v>
      </c>
    </row>
    <row r="8" spans="1:5" ht="2" customHeight="1" x14ac:dyDescent="0.45">
      <c r="A8" s="14" t="s">
        <v>21</v>
      </c>
      <c r="B8" s="15">
        <v>688303</v>
      </c>
    </row>
    <row r="9" spans="1:5" ht="2" customHeight="1" x14ac:dyDescent="0.45">
      <c r="B9" s="77" t="s">
        <v>27</v>
      </c>
      <c r="C9" s="77" t="s">
        <v>28</v>
      </c>
      <c r="D9" s="77" t="s">
        <v>29</v>
      </c>
      <c r="E9" s="78" t="s">
        <v>30</v>
      </c>
    </row>
    <row r="10" spans="1:5" ht="2" customHeight="1" x14ac:dyDescent="0.45">
      <c r="A10" s="76" t="s">
        <v>22</v>
      </c>
      <c r="B10" s="13">
        <f>$B$8*C10</f>
        <v>178958.78</v>
      </c>
      <c r="C10" s="75">
        <v>0.26</v>
      </c>
      <c r="D10" s="13">
        <v>50060.31</v>
      </c>
      <c r="E10" s="28">
        <f>D10*1.19</f>
        <v>59571.768899999995</v>
      </c>
    </row>
    <row r="11" spans="1:5" ht="2" customHeight="1" x14ac:dyDescent="0.45">
      <c r="A11" s="76" t="s">
        <v>23</v>
      </c>
      <c r="B11" s="13">
        <f>$B$8*C11</f>
        <v>176205.568</v>
      </c>
      <c r="C11" s="75">
        <v>0.25600000000000001</v>
      </c>
      <c r="D11" s="13">
        <v>49465.120000000003</v>
      </c>
      <c r="E11" s="28">
        <f t="shared" ref="E11:E14" si="0">D11*1.19</f>
        <v>58863.4928</v>
      </c>
    </row>
    <row r="12" spans="1:5" ht="2" customHeight="1" x14ac:dyDescent="0.45">
      <c r="A12" s="76" t="s">
        <v>24</v>
      </c>
      <c r="B12" s="13">
        <f>$B$8*C12</f>
        <v>54375.936999999998</v>
      </c>
      <c r="C12" s="75">
        <v>7.9000000000000001E-2</v>
      </c>
      <c r="D12" s="13">
        <v>19682.04</v>
      </c>
      <c r="E12" s="28">
        <f t="shared" si="0"/>
        <v>23421.6276</v>
      </c>
    </row>
    <row r="13" spans="1:5" ht="2" customHeight="1" x14ac:dyDescent="0.45">
      <c r="A13" s="76" t="s">
        <v>25</v>
      </c>
      <c r="B13" s="13">
        <f>$B$8*C13</f>
        <v>17207.575000000001</v>
      </c>
      <c r="C13" s="75">
        <v>2.5000000000000001E-2</v>
      </c>
      <c r="D13" s="13">
        <v>7914.69</v>
      </c>
      <c r="E13" s="28">
        <f t="shared" si="0"/>
        <v>9418.4810999999991</v>
      </c>
    </row>
    <row r="14" spans="1:5" ht="2" customHeight="1" x14ac:dyDescent="0.45">
      <c r="A14" s="76" t="s">
        <v>26</v>
      </c>
      <c r="B14" s="13">
        <f>$B$8*C14</f>
        <v>11012.848</v>
      </c>
      <c r="C14" s="75">
        <v>1.6E-2</v>
      </c>
      <c r="D14" s="13">
        <v>5570.43</v>
      </c>
      <c r="E14" s="28">
        <f t="shared" si="0"/>
        <v>6628.8117000000002</v>
      </c>
    </row>
    <row r="15" spans="1:5" ht="2" customHeight="1" x14ac:dyDescent="0.45">
      <c r="A15" s="12"/>
      <c r="B15" s="13"/>
      <c r="C15" s="74"/>
    </row>
    <row r="16" spans="1:5" ht="2" customHeight="1" x14ac:dyDescent="0.45">
      <c r="A16" s="12"/>
      <c r="B16" s="13"/>
    </row>
    <row r="17" spans="1:3" ht="2" customHeight="1" x14ac:dyDescent="0.45">
      <c r="A17" s="12"/>
      <c r="B17" s="13"/>
    </row>
    <row r="18" spans="1:3" ht="2" customHeight="1" x14ac:dyDescent="0.45">
      <c r="A18" s="12"/>
      <c r="B18" s="13"/>
    </row>
    <row r="19" spans="1:3" ht="2" customHeight="1" x14ac:dyDescent="0.45">
      <c r="A19" s="12"/>
      <c r="B19" s="13"/>
    </row>
    <row r="20" spans="1:3" ht="2" customHeight="1" x14ac:dyDescent="0.45">
      <c r="A20" s="11"/>
      <c r="B20" s="28"/>
    </row>
    <row r="21" spans="1:3" ht="2" customHeight="1" x14ac:dyDescent="0.45">
      <c r="A21" s="7"/>
      <c r="B21" s="16"/>
    </row>
    <row r="22" spans="1:3" ht="2" customHeight="1" x14ac:dyDescent="0.45">
      <c r="A22" s="25"/>
      <c r="B22" s="26"/>
    </row>
    <row r="23" spans="1:3" ht="2" customHeight="1" x14ac:dyDescent="0.45">
      <c r="A23" s="7"/>
      <c r="B23" s="8"/>
    </row>
    <row r="24" spans="1:3" s="1" customFormat="1" ht="2" customHeight="1" x14ac:dyDescent="0.45">
      <c r="A24" s="27"/>
      <c r="B24" s="21"/>
      <c r="C24" s="17"/>
    </row>
    <row r="25" spans="1:3" s="1" customFormat="1" ht="2" customHeight="1" x14ac:dyDescent="0.45">
      <c r="B25" s="22"/>
    </row>
    <row r="26" spans="1:3" s="1" customFormat="1" ht="2" customHeight="1" x14ac:dyDescent="0.45">
      <c r="B26" s="23"/>
    </row>
    <row r="27" spans="1:3" s="1" customFormat="1" ht="2" customHeight="1" x14ac:dyDescent="0.45"/>
    <row r="28" spans="1:3" ht="2" customHeight="1" x14ac:dyDescent="0.45"/>
    <row r="29" spans="1:3" ht="2" customHeight="1" x14ac:dyDescent="0.45">
      <c r="A29" s="2"/>
      <c r="B29" s="3"/>
      <c r="C29" s="2"/>
    </row>
    <row r="30" spans="1:3" ht="2" customHeight="1" x14ac:dyDescent="0.45">
      <c r="A30" s="3"/>
      <c r="B30" s="3"/>
      <c r="C30" s="3"/>
    </row>
    <row r="31" spans="1:3" ht="2" customHeight="1" x14ac:dyDescent="0.45">
      <c r="A31" s="3"/>
      <c r="B31" s="3"/>
      <c r="C31" s="3"/>
    </row>
    <row r="32" spans="1:3" ht="2" customHeight="1" x14ac:dyDescent="0.45">
      <c r="A32" s="3"/>
      <c r="B32" s="3"/>
      <c r="C32" s="3"/>
    </row>
    <row r="33" spans="1:3" ht="2" customHeight="1" x14ac:dyDescent="0.45">
      <c r="A33" s="3"/>
      <c r="B33" s="3"/>
      <c r="C33" s="3"/>
    </row>
    <row r="34" spans="1:3" ht="2" customHeight="1" x14ac:dyDescent="0.45">
      <c r="A34" s="3"/>
      <c r="B34" s="3"/>
      <c r="C34" s="3"/>
    </row>
    <row r="35" spans="1:3" ht="2" customHeight="1" x14ac:dyDescent="0.45">
      <c r="A35" s="3"/>
      <c r="B35" s="3"/>
      <c r="C35" s="3"/>
    </row>
    <row r="36" spans="1:3" ht="2" customHeight="1" x14ac:dyDescent="0.45">
      <c r="A36" s="3"/>
      <c r="B36" s="3"/>
      <c r="C36" s="3"/>
    </row>
    <row r="37" spans="1:3" ht="2" customHeight="1" x14ac:dyDescent="0.45">
      <c r="A37" s="3"/>
    </row>
    <row r="38" spans="1:3" ht="2" customHeight="1" x14ac:dyDescent="0.45">
      <c r="A38" s="3"/>
    </row>
    <row r="39" spans="1:3" ht="2" customHeight="1" x14ac:dyDescent="0.45">
      <c r="A39" s="3"/>
    </row>
    <row r="40" spans="1:3" ht="2" customHeight="1" x14ac:dyDescent="0.45">
      <c r="A40" s="3"/>
    </row>
    <row r="41" spans="1:3" ht="2" customHeight="1" x14ac:dyDescent="0.45">
      <c r="A41" s="3"/>
    </row>
    <row r="42" spans="1:3" ht="2" customHeight="1" x14ac:dyDescent="0.45">
      <c r="A42" s="3"/>
    </row>
    <row r="43" spans="1:3" ht="2" customHeight="1" x14ac:dyDescent="0.45">
      <c r="A43" s="3"/>
    </row>
    <row r="44" spans="1:3" ht="2" customHeight="1" x14ac:dyDescent="0.45">
      <c r="A44" s="3"/>
    </row>
    <row r="45" spans="1:3" ht="2" customHeight="1" x14ac:dyDescent="0.45">
      <c r="A45" s="3"/>
    </row>
    <row r="46" spans="1:3" ht="2" customHeight="1" x14ac:dyDescent="0.45"/>
    <row r="47" spans="1:3" ht="2" customHeight="1" x14ac:dyDescent="0.45"/>
    <row r="48" spans="1:3" ht="2" customHeight="1" x14ac:dyDescent="0.45"/>
    <row r="49" spans="3:3" ht="2" customHeight="1" x14ac:dyDescent="0.45">
      <c r="C49" s="4"/>
    </row>
    <row r="50" spans="3:3" ht="2" customHeight="1" x14ac:dyDescent="0.45"/>
    <row r="51" spans="3:3" ht="2" customHeight="1" x14ac:dyDescent="0.45"/>
  </sheetData>
  <sheetProtection algorithmName="SHA-512" hashValue="KYoKFrN/PXWgrnJZt2g1YWiE17iMVTO0U73+8GN2kcd8PXyvdCxs3PTrlABAJwGVMCqSxkuRvryt1qiFHXVgzA==" saltValue="+dJH+CKy0AzV5eQ2lpfIpw==" spinCount="100000" sheet="1" selectLockedCells="1"/>
  <mergeCells count="1">
    <mergeCell ref="A2:C2"/>
  </mergeCells>
  <pageMargins left="0.55118110236220474" right="0.70866141732283472" top="3.937007874015748E-2" bottom="0.78740157480314965" header="0.31496062992125984" footer="0.31496062992125984"/>
  <pageSetup paperSize="9" orientation="landscape" r:id="rId1"/>
  <headerFooter>
    <oddFooter>&amp;L&amp;8&amp;D&amp;C&amp;"Frutiger LT 45 Light,Fett"&amp;8 &amp;P &amp;"Frutiger LT 45 Light,Standard"I &amp;N&amp;R&amp;"Frutiger LT 55 Roman,Standard"&amp;8Rieger&amp;"Frutiger LT 45 Light,Standard"Architektur</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HONORAR</vt:lpstr>
      <vt:lpstr>Berechnung</vt:lpstr>
      <vt:lpstr>Berechnung!Drucktitel</vt:lpstr>
      <vt:lpstr>HONORAR!Drucktitel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2023-11-28T08:51:13Z</cp:lastPrinted>
  <dcterms:created xsi:type="dcterms:W3CDTF">2021-03-03T08:50:04Z</dcterms:created>
  <dcterms:modified xsi:type="dcterms:W3CDTF">2025-05-24T09:50:04Z</dcterms:modified>
</cp:coreProperties>
</file>