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P:\Forschung\45KI19K111_TC\6_AP302\Konzeption\Ausschreibung OEM_Teil 2\250610_Vergabeunterlagen\C03_Kriterienkatalog\"/>
    </mc:Choice>
  </mc:AlternateContent>
  <xr:revisionPtr revIDLastSave="0" documentId="13_ncr:1_{991BB7DB-B6E6-4787-AA3F-F9F67D41BB2C}" xr6:coauthVersionLast="47" xr6:coauthVersionMax="47" xr10:uidLastSave="{00000000-0000-0000-0000-000000000000}"/>
  <bookViews>
    <workbookView xWindow="-120" yWindow="-120" windowWidth="29040" windowHeight="15840" xr2:uid="{00000000-000D-0000-FFFF-FFFF00000000}"/>
  </bookViews>
  <sheets>
    <sheet name="Kriterien- und Bewertungsmatrix" sheetId="1" r:id="rId1"/>
  </sheets>
  <definedNames>
    <definedName name="_xlnm._FilterDatabase" localSheetId="0" hidden="1">'Kriterien- und Bewertungsmatrix'!#REF!</definedName>
    <definedName name="_xlnm.Print_Area" localSheetId="0">'Kriterien- und Bewertungsmatrix'!$A$6:$P$38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1" l="1"/>
  <c r="M37" i="1"/>
  <c r="N37" i="1" s="1"/>
  <c r="I37" i="1"/>
  <c r="O37" i="1" l="1"/>
  <c r="M36" i="1" l="1"/>
  <c r="N36" i="1" s="1"/>
  <c r="I36" i="1"/>
  <c r="M35" i="1"/>
  <c r="N35" i="1" s="1"/>
  <c r="I35" i="1"/>
  <c r="M34" i="1"/>
  <c r="N34" i="1" s="1"/>
  <c r="I34" i="1"/>
  <c r="M33" i="1"/>
  <c r="N33" i="1" s="1"/>
  <c r="I33" i="1"/>
  <c r="M29" i="1"/>
  <c r="N29" i="1" s="1"/>
  <c r="M28" i="1"/>
  <c r="N28" i="1" s="1"/>
  <c r="M27" i="1"/>
  <c r="N27" i="1" s="1"/>
  <c r="M26" i="1"/>
  <c r="N26" i="1" s="1"/>
  <c r="I27" i="1"/>
  <c r="I28" i="1"/>
  <c r="I29" i="1"/>
  <c r="I30" i="1"/>
  <c r="I31" i="1"/>
  <c r="I32" i="1"/>
  <c r="I26" i="1"/>
  <c r="P19" i="1"/>
  <c r="P20" i="1"/>
  <c r="P15" i="1"/>
  <c r="P16" i="1"/>
  <c r="P17" i="1"/>
  <c r="P18" i="1"/>
  <c r="P21" i="1"/>
  <c r="P22" i="1"/>
  <c r="P23" i="1"/>
  <c r="O36" i="1" l="1"/>
  <c r="O35" i="1"/>
  <c r="O34" i="1"/>
  <c r="O33" i="1"/>
  <c r="O29" i="1"/>
  <c r="O28" i="1"/>
  <c r="O27" i="1"/>
  <c r="O26" i="1"/>
  <c r="M32" i="1"/>
  <c r="N32" i="1" s="1"/>
  <c r="M31" i="1"/>
  <c r="N31" i="1" s="1"/>
  <c r="M30" i="1"/>
  <c r="N30" i="1" s="1"/>
  <c r="P14" i="1"/>
  <c r="P13" i="1"/>
  <c r="P38" i="1" s="1"/>
  <c r="P12" i="1"/>
  <c r="P11" i="1"/>
  <c r="O31" i="1" l="1"/>
  <c r="O30" i="1"/>
  <c r="O38" i="1" s="1"/>
  <c r="O32" i="1"/>
</calcChain>
</file>

<file path=xl/sharedStrings.xml><?xml version="1.0" encoding="utf-8"?>
<sst xmlns="http://schemas.openxmlformats.org/spreadsheetml/2006/main" count="281" uniqueCount="131">
  <si>
    <t>Stand</t>
  </si>
  <si>
    <t>Maximal 100 Punkte möglich</t>
  </si>
  <si>
    <t>Bewertungsmatrix</t>
  </si>
  <si>
    <t>Kriterienkatalog</t>
  </si>
  <si>
    <t xml:space="preserve">Kriterien </t>
  </si>
  <si>
    <t>Gewichtung [Punkte]</t>
  </si>
  <si>
    <t>Angaben Bieter</t>
  </si>
  <si>
    <t>Einschätzung Angebotsbeurteilung</t>
  </si>
  <si>
    <t xml:space="preserve">Nummer </t>
  </si>
  <si>
    <t>Kriteriengruppe
A</t>
  </si>
  <si>
    <t>Kriteriengruppe
B</t>
  </si>
  <si>
    <t>Definition</t>
  </si>
  <si>
    <t>Erläuterung Punktevergabe</t>
  </si>
  <si>
    <t>Art des Kriteriums (A= Ausschluss, B = Bewertung)</t>
  </si>
  <si>
    <t>GA</t>
  </si>
  <si>
    <t>GB</t>
  </si>
  <si>
    <t>Maximale Punktzahl</t>
  </si>
  <si>
    <t>Angabe Bieter</t>
  </si>
  <si>
    <t>Einschätzung Bewertung / Erfüllungsgrad Kriterium [0% bis 100%]</t>
  </si>
  <si>
    <t>Gewichtete Erreichte Punktzahl</t>
  </si>
  <si>
    <t>Ausschluss-grund liegt vor</t>
  </si>
  <si>
    <t>1.1</t>
  </si>
  <si>
    <t>-</t>
  </si>
  <si>
    <t>Identifikation des Datensatz</t>
  </si>
  <si>
    <t>Keine Punktvergabe - Das nicht Erfüllen eines dieser Kriterien führt zum Ausschluss aus dem Verfahren</t>
  </si>
  <si>
    <t>A</t>
  </si>
  <si>
    <t>Erfüllt</t>
  </si>
  <si>
    <t>1.2</t>
  </si>
  <si>
    <t xml:space="preserve">Zeitstempel </t>
  </si>
  <si>
    <t xml:space="preserve">Angaben zu Datum und genaue Uhrzeit, zu der ein bestimmtes Ereignis oder eine bestimmte Diagnosemeldung im Fahrzeug aufgezeichnet wurde. </t>
  </si>
  <si>
    <t>1.3</t>
  </si>
  <si>
    <t>Position</t>
  </si>
  <si>
    <t>Angaben zu Breitengrad &amp; Längengrad</t>
  </si>
  <si>
    <t>1.4</t>
  </si>
  <si>
    <t>Geschwindigkeit</t>
  </si>
  <si>
    <t>2.</t>
  </si>
  <si>
    <t>Fahrtrichtung</t>
  </si>
  <si>
    <t>Der Bieter gibt an, ob ein Kriterium erfüllt oder nicht erfüllt werden kann.
Die Wertung erfolgt nach dem Schemata:
1. Kriterium wird erfüllt = 100% der Punkte, 
2. Kriterium wird nicht erfüllt = 0% der Punkte</t>
  </si>
  <si>
    <t>B</t>
  </si>
  <si>
    <t>Längsbeschleunigung</t>
  </si>
  <si>
    <t>Anonymisierung der Daten bereits durchgeführt</t>
  </si>
  <si>
    <t>Die Daten sind nach den Standards der DSGVO anonymisiert</t>
  </si>
  <si>
    <t>Zeitverzug zwischen Aufnahme der Daten am Fahrzeug und Übermittlung</t>
  </si>
  <si>
    <t>Bewertet wird der Zeitverzug zwischen Aufnahme der Daten im Fahrzeug und der Übermittlung an den AG.</t>
  </si>
  <si>
    <t>Geofencing der Daten bereits durchgeführt</t>
  </si>
  <si>
    <t>Der Filterung der Daten nach den in der Leistungsbeschreibung benannten Pilotregion ist bereits durch den Übermittler der Daten erfolgt</t>
  </si>
  <si>
    <t>Die Daten wurden einer Qualitätssicherung unterzogen. Dabei wurden falsche und redundante Daten erkannt und gefiltert</t>
  </si>
  <si>
    <t>Datenquelle</t>
  </si>
  <si>
    <t>Ausreichende Bandbreite zur Verfügung gestellt</t>
  </si>
  <si>
    <t>Gesamtwertung</t>
  </si>
  <si>
    <t>Summe Gesamtpunkte</t>
  </si>
  <si>
    <t>Legende</t>
  </si>
  <si>
    <t>Ergebnis Punkte</t>
  </si>
  <si>
    <t>Keine Bearbeitung zugelassen!</t>
  </si>
  <si>
    <t>Gewichtung</t>
  </si>
  <si>
    <t>Bieterangaben</t>
  </si>
  <si>
    <t>Bearbeitung des Bieters notwendig</t>
  </si>
  <si>
    <t>Querbeschleunigung</t>
  </si>
  <si>
    <t xml:space="preserve">Der Auftragnehmer stellt eine ausreichende Bandbreite zur Verfügung, um die Daten mit der in Punkt 3.3 angegebenen Verzögerung übertragen zu können. </t>
  </si>
  <si>
    <t>1.5</t>
  </si>
  <si>
    <t>Erfüllungsgrad des Kriteriums
[%]</t>
  </si>
  <si>
    <t xml:space="preserve">Abwertung resultierend aus Erfüllungsgrad </t>
  </si>
  <si>
    <t xml:space="preserve"> </t>
  </si>
  <si>
    <t>Der Bieter gibt an wie viele Trips per day für den Zeitraum von Montag bis Freitag für die Pilotregionen Leipzig und Landau zur Verfügung gestellt werden können. 
Vom Bieter nicht verschuldete Umstände wie Straßensperrungen, Schulferien, Naturereignisse usw. durch welche sich das Verkehrsaufkommen signifikant verringert, werden dabei nicht zu Lasten des Bieters ausgelegt.</t>
  </si>
  <si>
    <t>Der Bieter gibt an wie viele Trips per day für den Zeitraum von Samstag bis Sonntag für die Pilotregionen Leipzig und Landau zur Verfügung gestellt werden können. 
Vom Bieter nicht verschuldete Umstände wie Straßensperrungen, Schulferien, Naturereignisse usw. durch welche sich das Verkehrsaufkommen signifikant verringert, werden dabei nicht zu Lasten des Bieters ausgelegt.</t>
  </si>
  <si>
    <t xml:space="preserve">Angabe Wert zwischen 0% und 100% </t>
  </si>
  <si>
    <t>Wert aus Liste wählen</t>
  </si>
  <si>
    <t>Abdeckung der Pilotregionen - Fahrten pro Tag (Trips per day)  - Montag bis Freitag</t>
  </si>
  <si>
    <t>Abdeckung der Pilotregionen -Fahrten pro Tag (Trips per day)   - Samstag bis Sonntag</t>
  </si>
  <si>
    <t xml:space="preserve">Mindestanforderung an Intervall zwischen Messzeitpunkten </t>
  </si>
  <si>
    <t>Mindestanforderung Zeitverzug zwischen Aufnahme der Daten am Fahrzeug und Übermittlung</t>
  </si>
  <si>
    <t>1.6</t>
  </si>
  <si>
    <t>1.7</t>
  </si>
  <si>
    <t>1.8</t>
  </si>
  <si>
    <t>1.9</t>
  </si>
  <si>
    <t>1.10</t>
  </si>
  <si>
    <t>1.11</t>
  </si>
  <si>
    <t xml:space="preserve">Identifzierung </t>
  </si>
  <si>
    <t xml:space="preserve">
Daten sind Qualitätsgesichert</t>
  </si>
  <si>
    <t>Muss-Kriterien</t>
  </si>
  <si>
    <t>Kann-Kriterien</t>
  </si>
  <si>
    <t>2.1</t>
  </si>
  <si>
    <t>2.2</t>
  </si>
  <si>
    <t>2.3</t>
  </si>
  <si>
    <t>1.12</t>
  </si>
  <si>
    <t>1.13</t>
  </si>
  <si>
    <t>2.4</t>
  </si>
  <si>
    <t>2.5</t>
  </si>
  <si>
    <t>2.6</t>
  </si>
  <si>
    <t>2.7</t>
  </si>
  <si>
    <t>Die Fahrzeugdaten umfassen eine Angabe zur Fahrtrichtung des Fahrzeugs.</t>
  </si>
  <si>
    <t>Die Fahrzeugdaten umfassen eine Angabe zur Längsbeschleunigung des Fahrzeugs.</t>
  </si>
  <si>
    <t>Die Fahrzeugdaten umfassen eine Angabe zur Querbeschleunigung des Fahrzeugs.</t>
  </si>
  <si>
    <t>Die Fahrzeugdaten umfassen eine Angabe zur Geschwindigkeit des Fahrzeuges.</t>
  </si>
  <si>
    <t>Zeitspanne, welche zwischen zwei aufeinanderfolgenden Zeitpunkten liegt.</t>
  </si>
  <si>
    <t>Die Intervalle dürfen eine Zeitspanne von mehr als 10 Sekunden nicht überschreiten. Bei Überschreitung. gilt dieses Kriterium als nicht erfüllt.</t>
  </si>
  <si>
    <t>Der Zeitverzug bezeichnet den Zeitraum, zwischen Erfassung der Fahrzeuglivedaten und der vollständigen Übermittlung an den Auftraggeber</t>
  </si>
  <si>
    <t xml:space="preserve">Der maximale Zeitverzug darf maximal 14 Minuten betragen. Bei Überschreitung der Maximalzeit von 14 Minuten gilt dieses Kriterium als nicht erfüllt.
</t>
  </si>
  <si>
    <t>Mit dem vom Fahrzeugdatenanbieter (Auftragnehmer) zur Verfügung gestellten Daten in den Pilotregionen kann eine angemessene Abdeckung des auftretenden Verkehrs erzielt werden</t>
  </si>
  <si>
    <t>Intervall zwischen Messzeitpunkten</t>
  </si>
  <si>
    <t>Mindestanforderung - Abdeckung der Pilotregionen - Fahrten pro Tag (Trips per day)  - Montag bis Freitag</t>
  </si>
  <si>
    <t>Mindestanforderung - Abdeckung der Pilotregionen - Fahrten pro Tag (Trips per day)  - Samstag bis Sonntag</t>
  </si>
  <si>
    <t xml:space="preserve">Die Bewertung ist wie folgt gegliedert:
1. &lt;= 2,5s = 100% der Punkte 
2. &lt;= 5s = 75% der Punkte
3. &lt;= 7,5s = 50% der Punkte 
4. &lt;= 10s = 25% der Punkte
</t>
  </si>
  <si>
    <t xml:space="preserve">Die Bewertung ist wie folgt gegliedert:
1. &lt;= 3 min. = 100% der Punkte 
2. &lt;= 6 min. = 75% der Punkte
3. &lt;= 10 min. = 50% der Punkte 
4. &lt;= 14 min. = 25% der Punkte
</t>
  </si>
  <si>
    <t xml:space="preserve">Die Bewertung ist wie folgt gegliedert:
1. &gt;= 10.000 = 100% der Punkte 
2. &gt;=  9.000 = 75% der Punkte
3. &gt;= 8.000 = 50% der Punkte 
4. &gt;= 7.000 Abdeckung = 25% der Punkte
</t>
  </si>
  <si>
    <t xml:space="preserve">Die Bewertung ist wie folgt gegliedert:
1. &gt;= 1.000 = 100% der Punkte 
2. &gt;=  900 = 75% der Punkte
3. &gt;= 800 = 50% der Punkte 
4. &gt;= 700 Abdeckung = 25% der Punkte
</t>
  </si>
  <si>
    <t>&gt;= 10.000</t>
  </si>
  <si>
    <t>&gt;= 1.000</t>
  </si>
  <si>
    <t>Bei den zur Verfügung gestellten FC-Daten handelt es sich um Original Equipment Manufacturers (OEMs) Daten und nicht um solche aus Mobile Devices, wie  z.B. einem Smartphone</t>
  </si>
  <si>
    <t xml:space="preserve">Die Abdeckung in der Pilotregionen darf im Zeitraum von Montag bis Freitag nicht weniger als 7.000 Fahrten pro Tag betragen. Bei Unterschreitung einer Abdeckungsrate von 7.000 Fahrten pro Tag gilt dieses Kriterium als nicht erfüllt. </t>
  </si>
  <si>
    <t xml:space="preserve">Die Abdeckung in der Pilotregionen darf im Zeitraum von Montag bis Freitag nicht weniger als 700 Fahrten pro Tag betragen. Bei Unterschreitung einer Abdeckungsrate von 700 Fahrten pro Tag gilt dieses Kriterium als nicht erfüllt. </t>
  </si>
  <si>
    <t xml:space="preserve">Anmerkungen des Bieters </t>
  </si>
  <si>
    <t>&lt;= 3 min.</t>
  </si>
  <si>
    <t>&lt;= 2,5s</t>
  </si>
  <si>
    <t>2.8</t>
  </si>
  <si>
    <t>2.9</t>
  </si>
  <si>
    <t>2.10</t>
  </si>
  <si>
    <t>Fahrzeugtyp</t>
  </si>
  <si>
    <t>Navigationsstart</t>
  </si>
  <si>
    <t>Navigationsroute</t>
  </si>
  <si>
    <t>2.11</t>
  </si>
  <si>
    <t>Navigationsziel</t>
  </si>
  <si>
    <t>Angabe des Fahrzeugtyps des Fahrzeuges</t>
  </si>
  <si>
    <t>Der Startpunkt zu Beginn einer Navigation</t>
  </si>
  <si>
    <t>Die Wegpunkte der Navigationsroute des Fahrzeuges</t>
  </si>
  <si>
    <t>Der Zielpunkt der Navigation des Fahrzeuges</t>
  </si>
  <si>
    <t>Das vermutete Ziel des Fahrzeuges</t>
  </si>
  <si>
    <t>Zielvermutung</t>
  </si>
  <si>
    <t>2.12</t>
  </si>
  <si>
    <t>Bewertet wird das Intervall, das zwischen zwei aufeinanderfolgenden Messzeitpunkten liegt, an denen Daten erhoben werden.</t>
  </si>
  <si>
    <t>Anlage C_03 Kriterienkatalog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</si>
</sst>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3F3F76"/>
      <name val="Calibri"/>
      <scheme val="minor"/>
    </font>
    <font>
      <b/>
      <sz val="11"/>
      <color theme="1"/>
      <name val="Calibri"/>
      <scheme val="minor"/>
    </font>
    <font>
      <b/>
      <sz val="11"/>
      <color indexed="2"/>
      <name val="Calibri"/>
      <scheme val="minor"/>
    </font>
    <font>
      <sz val="11"/>
      <color indexed="2"/>
      <name val="Calibri"/>
      <scheme val="minor"/>
    </font>
    <font>
      <b/>
      <sz val="12"/>
      <color theme="1"/>
      <name val="Calibri"/>
      <scheme val="minor"/>
    </font>
    <font>
      <sz val="9"/>
      <color theme="1"/>
      <name val="Calibri"/>
      <scheme val="minor"/>
    </font>
    <font>
      <b/>
      <u val="double"/>
      <sz val="11"/>
      <color theme="1"/>
      <name val="Calibri"/>
      <scheme val="minor"/>
    </font>
    <font>
      <sz val="11"/>
      <color rgb="FF00B050"/>
      <name val="Calibri"/>
      <scheme val="minor"/>
    </font>
    <font>
      <b/>
      <sz val="11"/>
      <color theme="1"/>
      <name val="Calibri"/>
      <family val="2"/>
      <scheme val="minor"/>
    </font>
    <font>
      <sz val="8"/>
      <name val="Calibri"/>
      <family val="2"/>
      <scheme val="minor"/>
    </font>
    <font>
      <b/>
      <sz val="12"/>
      <color theme="1"/>
      <name val="Calibri"/>
      <family val="2"/>
      <scheme val="minor"/>
    </font>
    <font>
      <sz val="11"/>
      <color rgb="FF000000"/>
      <name val="Calibri"/>
      <family val="2"/>
      <scheme val="minor"/>
    </font>
    <font>
      <sz val="11"/>
      <color theme="1"/>
      <name val="Calibri"/>
      <scheme val="minor"/>
    </font>
    <font>
      <b/>
      <sz val="16"/>
      <color theme="1"/>
      <name val="Calibri"/>
      <family val="2"/>
      <scheme val="minor"/>
    </font>
  </fonts>
  <fills count="19">
    <fill>
      <patternFill patternType="none"/>
    </fill>
    <fill>
      <patternFill patternType="gray125"/>
    </fill>
    <fill>
      <patternFill patternType="solid">
        <fgColor indexed="47"/>
        <bgColor indexed="47"/>
      </patternFill>
    </fill>
    <fill>
      <patternFill patternType="solid">
        <fgColor theme="0" tint="-0.249977111117893"/>
        <bgColor indexed="65"/>
      </patternFill>
    </fill>
    <fill>
      <patternFill patternType="solid">
        <fgColor indexed="5"/>
      </patternFill>
    </fill>
    <fill>
      <patternFill patternType="solid">
        <fgColor theme="3" tint="0.39997558519241921"/>
        <bgColor indexed="65"/>
      </patternFill>
    </fill>
    <fill>
      <patternFill patternType="solid">
        <fgColor theme="8" tint="0.59999389629810485"/>
        <bgColor indexed="65"/>
      </patternFill>
    </fill>
    <fill>
      <patternFill patternType="solid">
        <fgColor theme="0" tint="-0.14999847407452621"/>
        <bgColor indexed="65"/>
      </patternFill>
    </fill>
    <fill>
      <patternFill patternType="solid">
        <fgColor theme="0" tint="-4.9989318521683403E-2"/>
        <bgColor indexed="65"/>
      </patternFill>
    </fill>
    <fill>
      <patternFill patternType="solid">
        <fgColor theme="7" tint="0.79998168889431442"/>
        <bgColor indexed="65"/>
      </patternFill>
    </fill>
    <fill>
      <patternFill patternType="solid">
        <fgColor theme="9" tint="0.59999389629810485"/>
        <bgColor indexed="65"/>
      </patternFill>
    </fill>
    <fill>
      <patternFill patternType="solid">
        <fgColor theme="3" tint="0.79998168889431442"/>
        <bgColor indexed="65"/>
      </patternFill>
    </fill>
    <fill>
      <patternFill patternType="solid">
        <fgColor theme="0"/>
        <bgColor theme="0"/>
      </patternFill>
    </fill>
    <fill>
      <patternFill patternType="solid">
        <fgColor theme="5" tint="0.59999389629810485"/>
        <bgColor indexed="65"/>
      </patternFill>
    </fill>
    <fill>
      <patternFill patternType="solid">
        <fgColor rgb="FF00B050"/>
      </patternFill>
    </fill>
    <fill>
      <patternFill patternType="solid">
        <fgColor theme="8" tint="0.39997558519241921"/>
        <bgColor indexed="65"/>
      </patternFill>
    </fill>
    <fill>
      <patternFill patternType="solid">
        <fgColor rgb="FF92D050"/>
      </patternFill>
    </fill>
    <fill>
      <patternFill patternType="solid">
        <fgColor theme="0" tint="-4.9989318521683403E-2"/>
        <bgColor indexed="64"/>
      </patternFill>
    </fill>
    <fill>
      <patternFill patternType="solid">
        <fgColor theme="0"/>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ck">
        <color auto="1"/>
      </top>
      <bottom/>
      <diagonal/>
    </border>
    <border>
      <left style="thick">
        <color auto="1"/>
      </left>
      <right/>
      <top style="thick">
        <color auto="1"/>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bottom style="medium">
        <color auto="1"/>
      </bottom>
      <diagonal/>
    </border>
  </borders>
  <cellStyleXfs count="3">
    <xf numFmtId="0" fontId="0" fillId="0" borderId="0"/>
    <xf numFmtId="0" fontId="6" fillId="2" borderId="1" applyNumberFormat="0"/>
    <xf numFmtId="9" fontId="18" fillId="0" borderId="0" applyFont="0" applyFill="0" applyBorder="0" applyProtection="0"/>
  </cellStyleXfs>
  <cellXfs count="143">
    <xf numFmtId="0" fontId="0" fillId="0" borderId="0" xfId="0"/>
    <xf numFmtId="49" fontId="7" fillId="0" borderId="0" xfId="0" applyNumberFormat="1" applyFont="1" applyAlignment="1">
      <alignment horizontal="center" vertical="center"/>
    </xf>
    <xf numFmtId="0" fontId="0" fillId="0" borderId="0" xfId="0" applyAlignment="1">
      <alignment horizontal="center" vertical="center"/>
    </xf>
    <xf numFmtId="0" fontId="0" fillId="3" borderId="0" xfId="0" applyFill="1"/>
    <xf numFmtId="14" fontId="0" fillId="4" borderId="0" xfId="0" applyNumberFormat="1" applyFill="1"/>
    <xf numFmtId="14" fontId="0" fillId="0" borderId="0" xfId="0" applyNumberFormat="1"/>
    <xf numFmtId="0" fontId="8" fillId="0" borderId="0" xfId="0" applyFont="1"/>
    <xf numFmtId="0" fontId="9" fillId="0" borderId="0" xfId="0" applyFont="1" applyAlignment="1">
      <alignment horizontal="center" vertical="center"/>
    </xf>
    <xf numFmtId="14" fontId="7" fillId="5" borderId="2" xfId="0" applyNumberFormat="1" applyFont="1" applyFill="1" applyBorder="1" applyAlignment="1">
      <alignment horizontal="centerContinuous"/>
    </xf>
    <xf numFmtId="0" fontId="8" fillId="5" borderId="3" xfId="0" applyFont="1" applyFill="1" applyBorder="1" applyAlignment="1">
      <alignment horizontal="centerContinuous"/>
    </xf>
    <xf numFmtId="0" fontId="9"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Continuous"/>
    </xf>
    <xf numFmtId="0" fontId="7" fillId="6" borderId="5" xfId="0" applyFont="1" applyFill="1" applyBorder="1" applyAlignment="1">
      <alignment horizontal="centerContinuous"/>
    </xf>
    <xf numFmtId="0" fontId="7" fillId="6" borderId="0" xfId="0" applyFont="1" applyFill="1" applyAlignment="1">
      <alignment horizontal="centerContinuous"/>
    </xf>
    <xf numFmtId="0" fontId="7" fillId="6" borderId="0" xfId="0" applyFont="1" applyFill="1" applyAlignment="1">
      <alignment horizontal="center" vertical="center"/>
    </xf>
    <xf numFmtId="0" fontId="7" fillId="6" borderId="6" xfId="0" applyFont="1" applyFill="1" applyBorder="1" applyAlignment="1">
      <alignment horizontal="center" vertical="center"/>
    </xf>
    <xf numFmtId="0" fontId="0" fillId="0" borderId="8" xfId="0" applyBorder="1"/>
    <xf numFmtId="0" fontId="0" fillId="0" borderId="8" xfId="0" applyBorder="1" applyAlignment="1">
      <alignment horizontal="left" vertical="top" wrapText="1"/>
    </xf>
    <xf numFmtId="0" fontId="0" fillId="0" borderId="8" xfId="0" applyBorder="1" applyAlignment="1">
      <alignment vertical="top" wrapText="1"/>
    </xf>
    <xf numFmtId="0" fontId="0" fillId="12" borderId="8" xfId="0" applyFill="1" applyBorder="1"/>
    <xf numFmtId="0" fontId="7" fillId="14" borderId="8" xfId="0" applyFont="1" applyFill="1" applyBorder="1" applyAlignment="1">
      <alignment horizontal="center" vertical="center"/>
    </xf>
    <xf numFmtId="10" fontId="0" fillId="0" borderId="0" xfId="0" applyNumberFormat="1"/>
    <xf numFmtId="0" fontId="0" fillId="0" borderId="12" xfId="0" applyBorder="1"/>
    <xf numFmtId="0" fontId="0" fillId="9" borderId="12" xfId="0" applyFill="1" applyBorder="1"/>
    <xf numFmtId="49" fontId="7" fillId="14" borderId="11" xfId="0" applyNumberFormat="1" applyFont="1" applyFill="1" applyBorder="1" applyAlignment="1">
      <alignment horizontal="center" vertical="center"/>
    </xf>
    <xf numFmtId="49" fontId="7" fillId="4" borderId="7" xfId="0" applyNumberFormat="1" applyFont="1" applyFill="1" applyBorder="1" applyAlignment="1">
      <alignment horizontal="center" vertical="center"/>
    </xf>
    <xf numFmtId="49" fontId="7" fillId="16" borderId="16" xfId="0" applyNumberFormat="1" applyFont="1" applyFill="1" applyBorder="1" applyAlignment="1">
      <alignment horizontal="center" vertical="center"/>
    </xf>
    <xf numFmtId="0" fontId="0" fillId="0" borderId="17" xfId="0" applyBorder="1"/>
    <xf numFmtId="0" fontId="0" fillId="7" borderId="19" xfId="0" applyFill="1" applyBorder="1"/>
    <xf numFmtId="0" fontId="0" fillId="10" borderId="8" xfId="0" applyFill="1" applyBorder="1" applyAlignment="1">
      <alignment horizontal="center" vertical="center"/>
    </xf>
    <xf numFmtId="10" fontId="0" fillId="6" borderId="8" xfId="0" applyNumberFormat="1" applyFill="1" applyBorder="1" applyAlignment="1">
      <alignment horizontal="center" vertical="center"/>
    </xf>
    <xf numFmtId="0" fontId="7" fillId="7" borderId="19" xfId="0" applyFont="1" applyFill="1" applyBorder="1" applyAlignment="1">
      <alignment horizontal="centerContinuous" vertical="center"/>
    </xf>
    <xf numFmtId="0" fontId="0" fillId="0" borderId="21" xfId="0" applyBorder="1" applyAlignment="1">
      <alignment horizontal="center" vertical="center"/>
    </xf>
    <xf numFmtId="0" fontId="7" fillId="7" borderId="18" xfId="0" applyFont="1" applyFill="1" applyBorder="1" applyAlignment="1">
      <alignment horizontal="centerContinuous" vertical="center"/>
    </xf>
    <xf numFmtId="0" fontId="7" fillId="7" borderId="12" xfId="0" applyFont="1" applyFill="1" applyBorder="1" applyAlignment="1">
      <alignment horizontal="centerContinuous" vertical="center"/>
    </xf>
    <xf numFmtId="0" fontId="0" fillId="7" borderId="20" xfId="0" applyFill="1" applyBorder="1" applyAlignment="1">
      <alignment horizontal="center" vertical="center"/>
    </xf>
    <xf numFmtId="0" fontId="7" fillId="13" borderId="21" xfId="0" applyFont="1" applyFill="1" applyBorder="1" applyAlignment="1">
      <alignment horizontal="center" vertical="center"/>
    </xf>
    <xf numFmtId="0" fontId="7" fillId="7" borderId="12" xfId="0" applyFont="1" applyFill="1" applyBorder="1" applyAlignment="1">
      <alignment horizontal="centerContinuous" vertical="center" wrapText="1"/>
    </xf>
    <xf numFmtId="0" fontId="7" fillId="7" borderId="19" xfId="0" applyFont="1" applyFill="1" applyBorder="1" applyAlignment="1">
      <alignment horizontal="centerContinuous" vertical="center" wrapText="1"/>
    </xf>
    <xf numFmtId="49" fontId="0" fillId="10" borderId="20" xfId="0" applyNumberFormat="1" applyFill="1" applyBorder="1" applyAlignment="1">
      <alignment horizontal="center" vertical="center"/>
    </xf>
    <xf numFmtId="10" fontId="0" fillId="10" borderId="21" xfId="0" applyNumberFormat="1" applyFill="1" applyBorder="1" applyAlignment="1">
      <alignment horizontal="center" vertical="center"/>
    </xf>
    <xf numFmtId="49" fontId="5" fillId="10" borderId="20" xfId="0" applyNumberFormat="1" applyFont="1" applyFill="1" applyBorder="1" applyAlignment="1">
      <alignment horizontal="center" vertical="center"/>
    </xf>
    <xf numFmtId="10" fontId="0" fillId="6" borderId="20" xfId="0" applyNumberFormat="1" applyFill="1" applyBorder="1" applyAlignment="1">
      <alignment horizontal="center" vertical="center"/>
    </xf>
    <xf numFmtId="49" fontId="7" fillId="8" borderId="24" xfId="0" applyNumberFormat="1" applyFont="1" applyFill="1" applyBorder="1" applyAlignment="1">
      <alignment horizontal="center" vertical="center"/>
    </xf>
    <xf numFmtId="0" fontId="7" fillId="8" borderId="9" xfId="0" applyFont="1" applyFill="1" applyBorder="1" applyAlignment="1">
      <alignment vertical="top" wrapText="1"/>
    </xf>
    <xf numFmtId="0" fontId="7" fillId="8" borderId="9" xfId="0" applyFont="1" applyFill="1" applyBorder="1" applyAlignment="1">
      <alignment horizontal="center" vertical="center"/>
    </xf>
    <xf numFmtId="0" fontId="7" fillId="8" borderId="9" xfId="0" applyFont="1" applyFill="1" applyBorder="1" applyAlignment="1">
      <alignment horizontal="center" vertical="center" wrapText="1"/>
    </xf>
    <xf numFmtId="0" fontId="7" fillId="8" borderId="25" xfId="0" applyFont="1" applyFill="1" applyBorder="1" applyAlignment="1">
      <alignment horizontal="center" vertical="center" wrapText="1"/>
    </xf>
    <xf numFmtId="0" fontId="7" fillId="8" borderId="24" xfId="0" applyFont="1" applyFill="1" applyBorder="1" applyAlignment="1">
      <alignment horizontal="center" vertical="center"/>
    </xf>
    <xf numFmtId="0" fontId="7" fillId="8" borderId="24"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14" fillId="8" borderId="9" xfId="0" applyFont="1" applyFill="1" applyBorder="1" applyAlignment="1">
      <alignment horizontal="center" vertical="center" wrapText="1"/>
    </xf>
    <xf numFmtId="49" fontId="10" fillId="9" borderId="18" xfId="0" applyNumberFormat="1" applyFont="1" applyFill="1" applyBorder="1" applyAlignment="1">
      <alignment horizontal="center" vertical="center"/>
    </xf>
    <xf numFmtId="0" fontId="0" fillId="9" borderId="19" xfId="0" applyFill="1" applyBorder="1" applyAlignment="1">
      <alignment horizontal="center" vertical="center"/>
    </xf>
    <xf numFmtId="0" fontId="0" fillId="7" borderId="18" xfId="0" applyFill="1" applyBorder="1" applyAlignment="1">
      <alignment horizontal="center" vertical="center"/>
    </xf>
    <xf numFmtId="0" fontId="0" fillId="7" borderId="12" xfId="0" applyFill="1" applyBorder="1" applyAlignment="1">
      <alignment horizontal="center" vertical="center"/>
    </xf>
    <xf numFmtId="0" fontId="0" fillId="7" borderId="19" xfId="0" applyFill="1" applyBorder="1" applyAlignment="1">
      <alignment horizontal="center" vertical="center"/>
    </xf>
    <xf numFmtId="0" fontId="11" fillId="9" borderId="12" xfId="0" applyFont="1" applyFill="1" applyBorder="1" applyAlignment="1">
      <alignment vertical="top" wrapText="1"/>
    </xf>
    <xf numFmtId="10" fontId="0" fillId="4" borderId="18" xfId="0" applyNumberFormat="1" applyFill="1" applyBorder="1" applyAlignment="1">
      <alignment horizontal="center" vertical="center"/>
    </xf>
    <xf numFmtId="0" fontId="7" fillId="4" borderId="19" xfId="0" applyFont="1" applyFill="1" applyBorder="1" applyAlignment="1">
      <alignment horizontal="center" vertical="center"/>
    </xf>
    <xf numFmtId="49" fontId="7" fillId="15" borderId="22" xfId="0" applyNumberFormat="1" applyFont="1" applyFill="1" applyBorder="1" applyAlignment="1">
      <alignment horizontal="center" vertical="center"/>
    </xf>
    <xf numFmtId="0" fontId="7" fillId="15" borderId="13" xfId="0" applyFont="1" applyFill="1" applyBorder="1"/>
    <xf numFmtId="0" fontId="0" fillId="15" borderId="13" xfId="0" applyFill="1" applyBorder="1"/>
    <xf numFmtId="0" fontId="0" fillId="15" borderId="13" xfId="0" applyFill="1" applyBorder="1" applyAlignment="1">
      <alignment horizontal="center" vertical="center"/>
    </xf>
    <xf numFmtId="0" fontId="12" fillId="15" borderId="13" xfId="0" applyFont="1" applyFill="1" applyBorder="1" applyAlignment="1">
      <alignment horizontal="center" vertical="center"/>
    </xf>
    <xf numFmtId="0" fontId="7" fillId="0" borderId="23" xfId="0" applyFont="1" applyBorder="1" applyAlignment="1">
      <alignment horizontal="center" vertical="center"/>
    </xf>
    <xf numFmtId="10" fontId="7" fillId="4" borderId="8" xfId="0" applyNumberFormat="1" applyFont="1" applyFill="1" applyBorder="1" applyAlignment="1">
      <alignment horizontal="center" vertical="center"/>
    </xf>
    <xf numFmtId="0" fontId="9" fillId="0" borderId="12" xfId="0" applyFont="1" applyBorder="1" applyAlignment="1">
      <alignment horizontal="center"/>
    </xf>
    <xf numFmtId="0" fontId="9" fillId="0" borderId="8" xfId="0" applyFont="1" applyBorder="1" applyAlignment="1">
      <alignment horizontal="center"/>
    </xf>
    <xf numFmtId="0" fontId="13" fillId="0" borderId="17" xfId="0" applyFont="1" applyBorder="1" applyAlignment="1">
      <alignment horizontal="center"/>
    </xf>
    <xf numFmtId="0" fontId="0" fillId="0" borderId="25" xfId="0" applyBorder="1" applyAlignment="1">
      <alignment horizontal="center" vertical="center"/>
    </xf>
    <xf numFmtId="0" fontId="0" fillId="7" borderId="24" xfId="0" applyFill="1" applyBorder="1" applyAlignment="1">
      <alignment horizontal="center" vertical="center"/>
    </xf>
    <xf numFmtId="10" fontId="7" fillId="4" borderId="9" xfId="0" applyNumberFormat="1" applyFont="1" applyFill="1" applyBorder="1" applyAlignment="1">
      <alignment horizontal="center" vertical="center"/>
    </xf>
    <xf numFmtId="0" fontId="0" fillId="18" borderId="8" xfId="0" applyFill="1" applyBorder="1" applyAlignment="1">
      <alignment horizontal="left" vertical="top" wrapText="1"/>
    </xf>
    <xf numFmtId="0" fontId="0" fillId="18" borderId="8" xfId="0" applyFill="1" applyBorder="1" applyAlignment="1">
      <alignment vertical="top" wrapText="1"/>
    </xf>
    <xf numFmtId="0" fontId="0" fillId="17" borderId="21" xfId="0" applyFill="1" applyBorder="1" applyAlignment="1">
      <alignment horizontal="center" vertical="center"/>
    </xf>
    <xf numFmtId="0" fontId="14" fillId="7" borderId="19"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4" fillId="0" borderId="0" xfId="0" applyFont="1" applyAlignment="1">
      <alignment horizontal="justify" vertical="center"/>
    </xf>
    <xf numFmtId="0" fontId="14" fillId="0" borderId="8" xfId="0" applyFont="1" applyBorder="1" applyAlignment="1">
      <alignment horizontal="left" vertical="top" wrapText="1"/>
    </xf>
    <xf numFmtId="49" fontId="7" fillId="11" borderId="26" xfId="0" applyNumberFormat="1" applyFont="1" applyFill="1" applyBorder="1" applyAlignment="1">
      <alignment horizontal="center" vertical="center"/>
    </xf>
    <xf numFmtId="0" fontId="0" fillId="11" borderId="27" xfId="0" applyFill="1" applyBorder="1"/>
    <xf numFmtId="0" fontId="0" fillId="7" borderId="27" xfId="0" applyFill="1" applyBorder="1"/>
    <xf numFmtId="0" fontId="0" fillId="7" borderId="28" xfId="0" applyFill="1" applyBorder="1" applyAlignment="1">
      <alignment horizontal="center" vertical="center"/>
    </xf>
    <xf numFmtId="0" fontId="0" fillId="7" borderId="26" xfId="0" applyFill="1" applyBorder="1" applyAlignment="1">
      <alignment horizontal="center" vertical="center"/>
    </xf>
    <xf numFmtId="0" fontId="0" fillId="7" borderId="27" xfId="0" applyFill="1" applyBorder="1" applyAlignment="1">
      <alignment horizontal="center" vertical="center"/>
    </xf>
    <xf numFmtId="0" fontId="0" fillId="7" borderId="28" xfId="0" applyFill="1" applyBorder="1"/>
    <xf numFmtId="0" fontId="0" fillId="7" borderId="29" xfId="0" applyFill="1" applyBorder="1" applyAlignment="1">
      <alignment horizontal="center" vertical="center"/>
    </xf>
    <xf numFmtId="0" fontId="14" fillId="0" borderId="8" xfId="0" applyFont="1" applyBorder="1" applyAlignment="1">
      <alignment horizontal="left" vertical="top"/>
    </xf>
    <xf numFmtId="49" fontId="7" fillId="0" borderId="20" xfId="0" applyNumberFormat="1" applyFont="1" applyBorder="1" applyAlignment="1" applyProtection="1">
      <alignment horizontal="center" vertical="center"/>
      <protection locked="0"/>
    </xf>
    <xf numFmtId="0" fontId="0" fillId="0" borderId="8" xfId="0" applyBorder="1" applyProtection="1">
      <protection locked="0"/>
    </xf>
    <xf numFmtId="0" fontId="0" fillId="0" borderId="8" xfId="0" applyBorder="1" applyAlignment="1" applyProtection="1">
      <alignment horizontal="left" vertical="top" wrapText="1"/>
      <protection locked="0"/>
    </xf>
    <xf numFmtId="0" fontId="0" fillId="0" borderId="8" xfId="0" applyBorder="1" applyAlignment="1" applyProtection="1">
      <alignment vertical="top" wrapText="1"/>
      <protection locked="0"/>
    </xf>
    <xf numFmtId="0" fontId="0" fillId="0" borderId="2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0" fillId="10" borderId="20" xfId="0" applyNumberFormat="1" applyFill="1" applyBorder="1" applyAlignment="1" applyProtection="1">
      <alignment horizontal="center" vertical="center"/>
      <protection locked="0"/>
    </xf>
    <xf numFmtId="0" fontId="0" fillId="10" borderId="8" xfId="0" applyFill="1" applyBorder="1" applyAlignment="1" applyProtection="1">
      <alignment horizontal="center" vertical="center"/>
      <protection locked="0"/>
    </xf>
    <xf numFmtId="10" fontId="0" fillId="17" borderId="21" xfId="0" applyNumberFormat="1" applyFill="1" applyBorder="1" applyAlignment="1" applyProtection="1">
      <alignment horizontal="center" vertical="center"/>
      <protection locked="0"/>
    </xf>
    <xf numFmtId="0" fontId="0" fillId="0" borderId="0" xfId="0" applyProtection="1">
      <protection locked="0"/>
    </xf>
    <xf numFmtId="0" fontId="0" fillId="0" borderId="9" xfId="0" applyBorder="1" applyProtection="1">
      <protection locked="0"/>
    </xf>
    <xf numFmtId="0" fontId="4" fillId="0" borderId="21" xfId="0" applyFont="1" applyBorder="1" applyAlignment="1" applyProtection="1">
      <alignment horizontal="center" vertical="center"/>
      <protection locked="0"/>
    </xf>
    <xf numFmtId="0" fontId="14" fillId="0" borderId="8" xfId="0" applyFont="1" applyBorder="1" applyAlignment="1" applyProtection="1">
      <alignment horizontal="left" vertical="top" wrapText="1"/>
      <protection locked="0"/>
    </xf>
    <xf numFmtId="0" fontId="4" fillId="0" borderId="23"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49" fontId="0" fillId="10" borderId="24" xfId="0" applyNumberFormat="1" applyFill="1" applyBorder="1" applyAlignment="1" applyProtection="1">
      <alignment horizontal="center" vertical="center"/>
      <protection locked="0"/>
    </xf>
    <xf numFmtId="0" fontId="0" fillId="10" borderId="9" xfId="0" applyFill="1" applyBorder="1" applyAlignment="1" applyProtection="1">
      <alignment horizontal="center" vertical="center"/>
      <protection locked="0"/>
    </xf>
    <xf numFmtId="0" fontId="14" fillId="0" borderId="9" xfId="0" applyFont="1" applyBorder="1" applyAlignment="1" applyProtection="1">
      <alignment horizontal="left" vertical="top" wrapText="1"/>
      <protection locked="0"/>
    </xf>
    <xf numFmtId="0" fontId="16" fillId="9" borderId="12" xfId="0" applyFont="1" applyFill="1" applyBorder="1" applyAlignment="1">
      <alignment horizontal="left" vertical="center"/>
    </xf>
    <xf numFmtId="0" fontId="4" fillId="0" borderId="8" xfId="0" applyFont="1" applyBorder="1" applyAlignment="1">
      <alignment horizontal="left" vertical="top" wrapText="1"/>
    </xf>
    <xf numFmtId="10" fontId="14" fillId="4" borderId="8" xfId="0" applyNumberFormat="1" applyFont="1" applyFill="1" applyBorder="1" applyAlignment="1">
      <alignment horizontal="center" vertical="center"/>
    </xf>
    <xf numFmtId="49" fontId="4" fillId="10" borderId="20" xfId="0" applyNumberFormat="1" applyFont="1" applyFill="1" applyBorder="1" applyAlignment="1">
      <alignment horizontal="center" vertical="center"/>
    </xf>
    <xf numFmtId="49" fontId="14" fillId="0" borderId="20" xfId="0" applyNumberFormat="1" applyFont="1" applyBorder="1" applyAlignment="1">
      <alignment horizontal="center" vertical="center"/>
    </xf>
    <xf numFmtId="0" fontId="4" fillId="0" borderId="0" xfId="0" applyFont="1" applyAlignment="1">
      <alignment horizontal="left" vertical="top" wrapText="1"/>
    </xf>
    <xf numFmtId="0" fontId="4" fillId="0" borderId="8" xfId="0" applyFont="1" applyBorder="1" applyAlignment="1" applyProtection="1">
      <alignment horizontal="left" vertical="top" wrapText="1"/>
      <protection locked="0"/>
    </xf>
    <xf numFmtId="0" fontId="4" fillId="0" borderId="8" xfId="0" applyFont="1" applyBorder="1" applyAlignment="1" applyProtection="1">
      <alignment vertical="top" wrapText="1"/>
      <protection locked="0"/>
    </xf>
    <xf numFmtId="0" fontId="17" fillId="0" borderId="0" xfId="0" applyFont="1" applyAlignment="1">
      <alignment horizontal="justify" vertical="center"/>
    </xf>
    <xf numFmtId="0" fontId="0" fillId="0" borderId="30" xfId="0" applyBorder="1" applyProtection="1">
      <protection locked="0"/>
    </xf>
    <xf numFmtId="0" fontId="4" fillId="0" borderId="10" xfId="0" applyFont="1" applyBorder="1" applyAlignment="1" applyProtection="1">
      <alignment horizontal="left" vertical="top" wrapText="1"/>
      <protection locked="0"/>
    </xf>
    <xf numFmtId="0" fontId="6" fillId="0" borderId="10" xfId="1" applyFill="1" applyBorder="1"/>
    <xf numFmtId="0" fontId="14" fillId="0" borderId="10" xfId="0" applyFont="1" applyBorder="1" applyAlignment="1">
      <alignment vertical="top"/>
    </xf>
    <xf numFmtId="0" fontId="0" fillId="0" borderId="10" xfId="0" applyBorder="1" applyAlignment="1">
      <alignment vertical="top" wrapText="1"/>
    </xf>
    <xf numFmtId="0" fontId="3" fillId="0" borderId="8" xfId="0" applyFont="1" applyBorder="1" applyAlignment="1">
      <alignment vertical="top" wrapText="1"/>
    </xf>
    <xf numFmtId="0" fontId="3" fillId="0" borderId="8" xfId="0" applyFont="1" applyBorder="1" applyAlignment="1">
      <alignment wrapText="1"/>
    </xf>
    <xf numFmtId="0" fontId="2" fillId="0" borderId="8" xfId="0" applyFont="1" applyBorder="1" applyAlignment="1" applyProtection="1">
      <alignment horizontal="left" vertical="top" wrapText="1"/>
      <protection locked="0"/>
    </xf>
    <xf numFmtId="0" fontId="2" fillId="0" borderId="8" xfId="0" applyFont="1" applyBorder="1" applyAlignment="1" applyProtection="1">
      <alignment vertical="top" wrapText="1"/>
      <protection locked="0"/>
    </xf>
    <xf numFmtId="0" fontId="14" fillId="15" borderId="13"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10" fontId="0" fillId="15" borderId="13" xfId="0" applyNumberFormat="1" applyFill="1" applyBorder="1" applyAlignment="1">
      <alignment horizontal="center" vertical="center"/>
    </xf>
    <xf numFmtId="0" fontId="19" fillId="0" borderId="0" xfId="0" applyFont="1"/>
    <xf numFmtId="0" fontId="1" fillId="10" borderId="8" xfId="0" applyFont="1" applyFill="1" applyBorder="1" applyAlignment="1">
      <alignment horizontal="center" vertical="center"/>
    </xf>
    <xf numFmtId="0" fontId="7" fillId="7" borderId="18"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9" xfId="0" applyFont="1" applyFill="1" applyBorder="1" applyAlignment="1">
      <alignment horizontal="center" vertical="center" wrapText="1"/>
    </xf>
    <xf numFmtId="49" fontId="7" fillId="7" borderId="15" xfId="0" applyNumberFormat="1" applyFont="1" applyFill="1" applyBorder="1" applyAlignment="1">
      <alignment horizontal="center" vertical="center"/>
    </xf>
    <xf numFmtId="49" fontId="7" fillId="7" borderId="14" xfId="0" applyNumberFormat="1" applyFont="1" applyFill="1" applyBorder="1" applyAlignment="1">
      <alignment horizontal="center" vertical="center"/>
    </xf>
    <xf numFmtId="0" fontId="7" fillId="7" borderId="18"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19" xfId="0" applyFont="1" applyFill="1" applyBorder="1" applyAlignment="1">
      <alignment horizontal="center" vertical="center"/>
    </xf>
  </cellXfs>
  <cellStyles count="3">
    <cellStyle name="Eingabe" xfId="1" builtinId="20"/>
    <cellStyle name="Prozent 2" xfId="2" xr:uid="{2278E420-900A-4843-B1B4-BAFB78D94BEB}"/>
    <cellStyle name="Standard" xfId="0" builtinId="0"/>
  </cellStyles>
  <dxfs count="6">
    <dxf>
      <font>
        <b/>
        <i val="0"/>
      </font>
      <fill>
        <patternFill patternType="solid">
          <fgColor rgb="FF00B050"/>
          <bgColor rgb="FF00B050"/>
        </patternFill>
      </fill>
    </dxf>
    <dxf>
      <font>
        <b/>
        <i val="0"/>
      </font>
      <fill>
        <patternFill patternType="solid">
          <fgColor indexed="2"/>
          <bgColor indexed="2"/>
        </patternFill>
      </fill>
    </dxf>
    <dxf>
      <font>
        <b/>
        <i/>
      </font>
      <fill>
        <patternFill patternType="solid">
          <fgColor rgb="FF00B050"/>
          <bgColor rgb="FF00B050"/>
        </patternFill>
      </fill>
    </dxf>
    <dxf>
      <font>
        <b/>
        <i/>
      </font>
      <fill>
        <patternFill patternType="solid">
          <fgColor indexed="2"/>
          <bgColor indexed="2"/>
        </patternFill>
      </fill>
    </dxf>
    <dxf>
      <font>
        <b/>
        <i/>
      </font>
      <fill>
        <patternFill patternType="solid">
          <fgColor rgb="FF00B050"/>
          <bgColor rgb="FF00B050"/>
        </patternFill>
      </fill>
    </dxf>
    <dxf>
      <font>
        <b/>
        <i/>
      </font>
      <fill>
        <patternFill patternType="solid">
          <fgColor indexed="2"/>
          <bgColor indexed="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43"/>
  <sheetViews>
    <sheetView tabSelected="1" zoomScale="55" zoomScaleNormal="55" workbookViewId="0">
      <pane ySplit="9" topLeftCell="A33" activePane="bottomLeft" state="frozen"/>
      <selection activeCell="C1" sqref="C1"/>
      <selection pane="bottomLeft" activeCell="H34" sqref="H34"/>
    </sheetView>
  </sheetViews>
  <sheetFormatPr baseColWidth="10" defaultRowHeight="15" x14ac:dyDescent="0.25"/>
  <cols>
    <col min="1" max="1" width="11.42578125" style="1"/>
    <col min="2" max="2" width="22.7109375" customWidth="1"/>
    <col min="3" max="3" width="42.7109375" customWidth="1"/>
    <col min="4" max="4" width="49.5703125" bestFit="1" customWidth="1"/>
    <col min="5" max="5" width="47.140625" customWidth="1"/>
    <col min="6" max="6" width="19.7109375" style="2" bestFit="1" customWidth="1"/>
    <col min="7" max="7" width="12.42578125" style="2" bestFit="1" customWidth="1"/>
    <col min="8" max="8" width="11.42578125" style="2"/>
    <col min="9" max="9" width="11.42578125" style="2" customWidth="1"/>
    <col min="10" max="10" width="20.5703125" style="2" customWidth="1"/>
    <col min="11" max="12" width="28.42578125" style="2" customWidth="1"/>
    <col min="13" max="13" width="23" style="2" bestFit="1" customWidth="1"/>
    <col min="14" max="14" width="23" style="2" customWidth="1"/>
    <col min="15" max="15" width="19" style="2" customWidth="1"/>
    <col min="16" max="16" width="16.140625" customWidth="1"/>
  </cols>
  <sheetData>
    <row r="2" spans="1:16" ht="21" x14ac:dyDescent="0.35">
      <c r="B2" s="133" t="s">
        <v>130</v>
      </c>
    </row>
    <row r="3" spans="1:16" x14ac:dyDescent="0.25">
      <c r="B3" s="3" t="s">
        <v>0</v>
      </c>
      <c r="C3" s="4">
        <v>45819</v>
      </c>
    </row>
    <row r="4" spans="1:16" x14ac:dyDescent="0.25">
      <c r="C4" s="5"/>
      <c r="D4" s="6" t="s">
        <v>1</v>
      </c>
      <c r="E4" s="6"/>
      <c r="F4" s="7"/>
    </row>
    <row r="5" spans="1:16" ht="15.75" thickBot="1" x14ac:dyDescent="0.3">
      <c r="C5" s="5"/>
      <c r="D5" s="6"/>
      <c r="E5" s="6"/>
      <c r="F5" s="7"/>
    </row>
    <row r="6" spans="1:16" ht="15.75" thickBot="1" x14ac:dyDescent="0.3">
      <c r="C6" s="8" t="s">
        <v>2</v>
      </c>
      <c r="D6" s="9"/>
      <c r="E6" s="9"/>
      <c r="F6" s="10"/>
      <c r="G6" s="11"/>
      <c r="H6" s="11"/>
      <c r="I6" s="11"/>
      <c r="J6" s="11"/>
      <c r="K6" s="11"/>
      <c r="L6" s="11"/>
      <c r="M6" s="11"/>
      <c r="N6" s="11"/>
      <c r="O6" s="11"/>
      <c r="P6" s="12"/>
    </row>
    <row r="7" spans="1:16" ht="15.75" thickBot="1" x14ac:dyDescent="0.3">
      <c r="C7" s="13" t="s">
        <v>3</v>
      </c>
      <c r="D7" s="14"/>
      <c r="E7" s="14"/>
      <c r="F7" s="15"/>
      <c r="G7" s="15"/>
      <c r="H7" s="15"/>
      <c r="I7" s="15"/>
      <c r="J7" s="15"/>
      <c r="K7" s="16"/>
      <c r="L7" s="15"/>
    </row>
    <row r="8" spans="1:16" ht="46.5" customHeight="1" x14ac:dyDescent="0.25">
      <c r="A8" s="140" t="s">
        <v>4</v>
      </c>
      <c r="B8" s="141"/>
      <c r="C8" s="141"/>
      <c r="D8" s="141"/>
      <c r="E8" s="141"/>
      <c r="F8" s="142"/>
      <c r="G8" s="34" t="s">
        <v>5</v>
      </c>
      <c r="H8" s="35"/>
      <c r="I8" s="32"/>
      <c r="J8" s="34" t="s">
        <v>6</v>
      </c>
      <c r="K8" s="38"/>
      <c r="L8" s="39"/>
      <c r="M8" s="135" t="s">
        <v>7</v>
      </c>
      <c r="N8" s="136"/>
      <c r="O8" s="136"/>
      <c r="P8" s="137"/>
    </row>
    <row r="9" spans="1:16" ht="121.5" customHeight="1" thickBot="1" x14ac:dyDescent="0.3">
      <c r="A9" s="44" t="s">
        <v>8</v>
      </c>
      <c r="B9" s="45" t="s">
        <v>9</v>
      </c>
      <c r="C9" s="45" t="s">
        <v>10</v>
      </c>
      <c r="D9" s="46" t="s">
        <v>11</v>
      </c>
      <c r="E9" s="47" t="s">
        <v>12</v>
      </c>
      <c r="F9" s="48" t="s">
        <v>13</v>
      </c>
      <c r="G9" s="49" t="s">
        <v>14</v>
      </c>
      <c r="H9" s="46" t="s">
        <v>15</v>
      </c>
      <c r="I9" s="48" t="s">
        <v>16</v>
      </c>
      <c r="J9" s="50" t="s">
        <v>17</v>
      </c>
      <c r="K9" s="47" t="s">
        <v>111</v>
      </c>
      <c r="L9" s="51" t="s">
        <v>60</v>
      </c>
      <c r="M9" s="50" t="s">
        <v>18</v>
      </c>
      <c r="N9" s="52" t="s">
        <v>61</v>
      </c>
      <c r="O9" s="47" t="s">
        <v>19</v>
      </c>
      <c r="P9" s="48" t="s">
        <v>20</v>
      </c>
    </row>
    <row r="10" spans="1:16" ht="30" x14ac:dyDescent="0.25">
      <c r="A10" s="53">
        <v>1</v>
      </c>
      <c r="B10" s="111" t="s">
        <v>79</v>
      </c>
      <c r="C10" s="24"/>
      <c r="D10" s="24"/>
      <c r="E10" s="24"/>
      <c r="F10" s="54"/>
      <c r="G10" s="55"/>
      <c r="H10" s="56"/>
      <c r="I10" s="57"/>
      <c r="J10" s="78" t="s">
        <v>66</v>
      </c>
      <c r="K10" s="56"/>
      <c r="L10" s="57"/>
      <c r="M10" s="55"/>
      <c r="N10" s="56"/>
      <c r="O10" s="56"/>
      <c r="P10" s="29"/>
    </row>
    <row r="11" spans="1:16" s="100" customFormat="1" ht="50.1" customHeight="1" x14ac:dyDescent="0.25">
      <c r="A11" s="90" t="s">
        <v>21</v>
      </c>
      <c r="B11" s="91"/>
      <c r="C11" s="103" t="s">
        <v>77</v>
      </c>
      <c r="D11" s="92" t="s">
        <v>23</v>
      </c>
      <c r="E11" s="93" t="s">
        <v>24</v>
      </c>
      <c r="F11" s="94" t="s">
        <v>25</v>
      </c>
      <c r="G11" s="95" t="s">
        <v>22</v>
      </c>
      <c r="H11" s="96" t="s">
        <v>22</v>
      </c>
      <c r="I11" s="94" t="s">
        <v>22</v>
      </c>
      <c r="J11" s="97" t="s">
        <v>26</v>
      </c>
      <c r="K11" s="98"/>
      <c r="L11" s="99">
        <v>1</v>
      </c>
      <c r="M11" s="95" t="s">
        <v>22</v>
      </c>
      <c r="N11" s="96" t="s">
        <v>22</v>
      </c>
      <c r="O11" s="96" t="s">
        <v>22</v>
      </c>
      <c r="P11" s="94" t="str">
        <f t="shared" ref="P11:P23" si="0">IF(J11="Erfüllt","Nein","Auschluss")</f>
        <v>Nein</v>
      </c>
    </row>
    <row r="12" spans="1:16" s="100" customFormat="1" ht="50.1" customHeight="1" x14ac:dyDescent="0.25">
      <c r="A12" s="90" t="s">
        <v>27</v>
      </c>
      <c r="B12" s="91"/>
      <c r="C12" s="103" t="s">
        <v>28</v>
      </c>
      <c r="D12" s="92" t="s">
        <v>29</v>
      </c>
      <c r="E12" s="93" t="s">
        <v>24</v>
      </c>
      <c r="F12" s="94" t="s">
        <v>25</v>
      </c>
      <c r="G12" s="95" t="s">
        <v>22</v>
      </c>
      <c r="H12" s="96" t="s">
        <v>22</v>
      </c>
      <c r="I12" s="94" t="s">
        <v>22</v>
      </c>
      <c r="J12" s="97" t="s">
        <v>26</v>
      </c>
      <c r="K12" s="98"/>
      <c r="L12" s="99">
        <v>1</v>
      </c>
      <c r="M12" s="95" t="s">
        <v>22</v>
      </c>
      <c r="N12" s="96" t="s">
        <v>22</v>
      </c>
      <c r="O12" s="96" t="s">
        <v>22</v>
      </c>
      <c r="P12" s="94" t="str">
        <f t="shared" si="0"/>
        <v>Nein</v>
      </c>
    </row>
    <row r="13" spans="1:16" s="100" customFormat="1" ht="50.1" customHeight="1" x14ac:dyDescent="0.25">
      <c r="A13" s="90" t="s">
        <v>30</v>
      </c>
      <c r="B13" s="91"/>
      <c r="C13" s="103" t="s">
        <v>31</v>
      </c>
      <c r="D13" s="92" t="s">
        <v>32</v>
      </c>
      <c r="E13" s="93" t="s">
        <v>24</v>
      </c>
      <c r="F13" s="94" t="s">
        <v>25</v>
      </c>
      <c r="G13" s="95" t="s">
        <v>22</v>
      </c>
      <c r="H13" s="96" t="s">
        <v>22</v>
      </c>
      <c r="I13" s="94" t="s">
        <v>22</v>
      </c>
      <c r="J13" s="97" t="s">
        <v>26</v>
      </c>
      <c r="K13" s="98"/>
      <c r="L13" s="99">
        <v>1</v>
      </c>
      <c r="M13" s="95" t="s">
        <v>22</v>
      </c>
      <c r="N13" s="96" t="s">
        <v>22</v>
      </c>
      <c r="O13" s="96" t="s">
        <v>22</v>
      </c>
      <c r="P13" s="94" t="str">
        <f t="shared" si="0"/>
        <v>Nein</v>
      </c>
    </row>
    <row r="14" spans="1:16" s="100" customFormat="1" ht="50.1" customHeight="1" x14ac:dyDescent="0.25">
      <c r="A14" s="90" t="s">
        <v>33</v>
      </c>
      <c r="B14" s="91"/>
      <c r="C14" s="103" t="s">
        <v>34</v>
      </c>
      <c r="D14" s="79" t="s">
        <v>93</v>
      </c>
      <c r="E14" s="93" t="s">
        <v>24</v>
      </c>
      <c r="F14" s="94" t="s">
        <v>25</v>
      </c>
      <c r="G14" s="95" t="s">
        <v>22</v>
      </c>
      <c r="H14" s="96" t="s">
        <v>22</v>
      </c>
      <c r="I14" s="94" t="s">
        <v>22</v>
      </c>
      <c r="J14" s="97" t="s">
        <v>26</v>
      </c>
      <c r="K14" s="98"/>
      <c r="L14" s="99">
        <v>1</v>
      </c>
      <c r="M14" s="95" t="s">
        <v>22</v>
      </c>
      <c r="N14" s="96" t="s">
        <v>22</v>
      </c>
      <c r="O14" s="96" t="s">
        <v>22</v>
      </c>
      <c r="P14" s="94" t="str">
        <f t="shared" si="0"/>
        <v>Nein</v>
      </c>
    </row>
    <row r="15" spans="1:16" s="100" customFormat="1" ht="60" x14ac:dyDescent="0.25">
      <c r="A15" s="90" t="s">
        <v>59</v>
      </c>
      <c r="B15" s="101"/>
      <c r="C15" s="110" t="s">
        <v>69</v>
      </c>
      <c r="D15" s="117" t="s">
        <v>94</v>
      </c>
      <c r="E15" s="118" t="s">
        <v>95</v>
      </c>
      <c r="F15" s="102" t="s">
        <v>25</v>
      </c>
      <c r="G15" s="95" t="s">
        <v>22</v>
      </c>
      <c r="H15" s="96" t="s">
        <v>22</v>
      </c>
      <c r="I15" s="94" t="s">
        <v>22</v>
      </c>
      <c r="J15" s="97" t="s">
        <v>26</v>
      </c>
      <c r="K15" s="98"/>
      <c r="L15" s="99">
        <v>1</v>
      </c>
      <c r="M15" s="95" t="s">
        <v>22</v>
      </c>
      <c r="N15" s="96" t="s">
        <v>22</v>
      </c>
      <c r="O15" s="96" t="s">
        <v>22</v>
      </c>
      <c r="P15" s="94" t="str">
        <f t="shared" si="0"/>
        <v>Nein</v>
      </c>
    </row>
    <row r="16" spans="1:16" s="100" customFormat="1" ht="60" x14ac:dyDescent="0.25">
      <c r="A16" s="90" t="s">
        <v>71</v>
      </c>
      <c r="B16" s="101"/>
      <c r="C16" s="110" t="s">
        <v>70</v>
      </c>
      <c r="D16" s="117" t="s">
        <v>96</v>
      </c>
      <c r="E16" s="118" t="s">
        <v>97</v>
      </c>
      <c r="F16" s="102" t="s">
        <v>25</v>
      </c>
      <c r="G16" s="95" t="s">
        <v>22</v>
      </c>
      <c r="H16" s="96" t="s">
        <v>22</v>
      </c>
      <c r="I16" s="94" t="s">
        <v>22</v>
      </c>
      <c r="J16" s="97" t="s">
        <v>26</v>
      </c>
      <c r="K16" s="98"/>
      <c r="L16" s="99">
        <v>1</v>
      </c>
      <c r="M16" s="95" t="s">
        <v>22</v>
      </c>
      <c r="N16" s="96" t="s">
        <v>22</v>
      </c>
      <c r="O16" s="96" t="s">
        <v>22</v>
      </c>
      <c r="P16" s="94" t="str">
        <f t="shared" si="0"/>
        <v>Nein</v>
      </c>
    </row>
    <row r="17" spans="1:17" s="100" customFormat="1" ht="68.25" customHeight="1" x14ac:dyDescent="0.25">
      <c r="A17" s="90" t="s">
        <v>72</v>
      </c>
      <c r="B17" s="91"/>
      <c r="C17" s="103" t="s">
        <v>48</v>
      </c>
      <c r="D17" s="92" t="s">
        <v>58</v>
      </c>
      <c r="E17" s="93" t="s">
        <v>24</v>
      </c>
      <c r="F17" s="102" t="s">
        <v>25</v>
      </c>
      <c r="G17" s="95" t="s">
        <v>22</v>
      </c>
      <c r="H17" s="96" t="s">
        <v>22</v>
      </c>
      <c r="I17" s="94" t="s">
        <v>22</v>
      </c>
      <c r="J17" s="97" t="s">
        <v>26</v>
      </c>
      <c r="K17" s="98"/>
      <c r="L17" s="99">
        <v>1</v>
      </c>
      <c r="M17" s="95" t="s">
        <v>22</v>
      </c>
      <c r="N17" s="96" t="s">
        <v>22</v>
      </c>
      <c r="O17" s="96" t="s">
        <v>22</v>
      </c>
      <c r="P17" s="94" t="str">
        <f t="shared" si="0"/>
        <v>Nein</v>
      </c>
    </row>
    <row r="18" spans="1:17" s="100" customFormat="1" ht="50.1" customHeight="1" x14ac:dyDescent="0.25">
      <c r="A18" s="90" t="s">
        <v>73</v>
      </c>
      <c r="B18" s="91"/>
      <c r="C18" s="103" t="s">
        <v>40</v>
      </c>
      <c r="D18" s="92" t="s">
        <v>41</v>
      </c>
      <c r="E18" s="93" t="s">
        <v>24</v>
      </c>
      <c r="F18" s="102" t="s">
        <v>25</v>
      </c>
      <c r="G18" s="95" t="s">
        <v>22</v>
      </c>
      <c r="H18" s="96" t="s">
        <v>22</v>
      </c>
      <c r="I18" s="94" t="s">
        <v>22</v>
      </c>
      <c r="J18" s="97" t="s">
        <v>26</v>
      </c>
      <c r="K18" s="98"/>
      <c r="L18" s="99">
        <v>1</v>
      </c>
      <c r="M18" s="95" t="s">
        <v>22</v>
      </c>
      <c r="N18" s="96" t="s">
        <v>22</v>
      </c>
      <c r="O18" s="96" t="s">
        <v>22</v>
      </c>
      <c r="P18" s="94" t="str">
        <f t="shared" si="0"/>
        <v>Nein</v>
      </c>
    </row>
    <row r="19" spans="1:17" s="100" customFormat="1" ht="50.1" customHeight="1" x14ac:dyDescent="0.25">
      <c r="A19" s="90" t="s">
        <v>74</v>
      </c>
      <c r="B19" s="91"/>
      <c r="C19" s="103" t="s">
        <v>44</v>
      </c>
      <c r="D19" s="18" t="s">
        <v>45</v>
      </c>
      <c r="E19" s="93" t="s">
        <v>24</v>
      </c>
      <c r="F19" s="102" t="s">
        <v>25</v>
      </c>
      <c r="G19" s="95" t="s">
        <v>22</v>
      </c>
      <c r="H19" s="96" t="s">
        <v>22</v>
      </c>
      <c r="I19" s="94" t="s">
        <v>22</v>
      </c>
      <c r="J19" s="97" t="s">
        <v>26</v>
      </c>
      <c r="K19" s="98"/>
      <c r="L19" s="99">
        <v>1</v>
      </c>
      <c r="M19" s="95" t="s">
        <v>22</v>
      </c>
      <c r="N19" s="96" t="s">
        <v>22</v>
      </c>
      <c r="O19" s="96" t="s">
        <v>22</v>
      </c>
      <c r="P19" s="94" t="str">
        <f t="shared" ref="P19:P20" si="1">IF(J19="Erfüllt","Nein","Auschluss")</f>
        <v>Nein</v>
      </c>
    </row>
    <row r="20" spans="1:17" s="100" customFormat="1" ht="50.1" customHeight="1" x14ac:dyDescent="0.25">
      <c r="A20" s="90" t="s">
        <v>75</v>
      </c>
      <c r="B20" s="91"/>
      <c r="C20" s="103" t="s">
        <v>78</v>
      </c>
      <c r="D20" s="18" t="s">
        <v>46</v>
      </c>
      <c r="E20" s="93" t="s">
        <v>24</v>
      </c>
      <c r="F20" s="102" t="s">
        <v>25</v>
      </c>
      <c r="G20" s="95" t="s">
        <v>22</v>
      </c>
      <c r="H20" s="96" t="s">
        <v>22</v>
      </c>
      <c r="I20" s="94" t="s">
        <v>22</v>
      </c>
      <c r="J20" s="97" t="s">
        <v>26</v>
      </c>
      <c r="K20" s="98"/>
      <c r="L20" s="99">
        <v>1</v>
      </c>
      <c r="M20" s="95" t="s">
        <v>22</v>
      </c>
      <c r="N20" s="96" t="s">
        <v>22</v>
      </c>
      <c r="O20" s="96" t="s">
        <v>22</v>
      </c>
      <c r="P20" s="94" t="str">
        <f t="shared" si="1"/>
        <v>Nein</v>
      </c>
    </row>
    <row r="21" spans="1:17" s="100" customFormat="1" ht="60" x14ac:dyDescent="0.25">
      <c r="A21" s="90" t="s">
        <v>76</v>
      </c>
      <c r="B21" s="91"/>
      <c r="C21" s="103" t="s">
        <v>47</v>
      </c>
      <c r="D21" s="18" t="s">
        <v>108</v>
      </c>
      <c r="E21" s="93" t="s">
        <v>24</v>
      </c>
      <c r="F21" s="102" t="s">
        <v>25</v>
      </c>
      <c r="G21" s="95" t="s">
        <v>22</v>
      </c>
      <c r="H21" s="96" t="s">
        <v>22</v>
      </c>
      <c r="I21" s="94" t="s">
        <v>22</v>
      </c>
      <c r="J21" s="97" t="s">
        <v>26</v>
      </c>
      <c r="K21" s="98"/>
      <c r="L21" s="99">
        <v>1</v>
      </c>
      <c r="M21" s="95" t="s">
        <v>22</v>
      </c>
      <c r="N21" s="96" t="s">
        <v>22</v>
      </c>
      <c r="O21" s="96" t="s">
        <v>22</v>
      </c>
      <c r="P21" s="94" t="str">
        <f t="shared" si="0"/>
        <v>Nein</v>
      </c>
    </row>
    <row r="22" spans="1:17" s="100" customFormat="1" ht="90" x14ac:dyDescent="0.25">
      <c r="A22" s="90" t="s">
        <v>84</v>
      </c>
      <c r="B22" s="91"/>
      <c r="C22" s="80" t="s">
        <v>100</v>
      </c>
      <c r="D22" s="127" t="s">
        <v>98</v>
      </c>
      <c r="E22" s="128" t="s">
        <v>109</v>
      </c>
      <c r="F22" s="94" t="s">
        <v>25</v>
      </c>
      <c r="G22" s="95" t="s">
        <v>22</v>
      </c>
      <c r="H22" s="96" t="s">
        <v>22</v>
      </c>
      <c r="I22" s="94" t="s">
        <v>22</v>
      </c>
      <c r="J22" s="97" t="s">
        <v>26</v>
      </c>
      <c r="K22" s="98"/>
      <c r="L22" s="99">
        <v>1</v>
      </c>
      <c r="M22" s="95" t="s">
        <v>22</v>
      </c>
      <c r="N22" s="96" t="s">
        <v>22</v>
      </c>
      <c r="O22" s="96" t="s">
        <v>22</v>
      </c>
      <c r="P22" s="94" t="str">
        <f t="shared" si="0"/>
        <v>Nein</v>
      </c>
    </row>
    <row r="23" spans="1:17" s="100" customFormat="1" ht="105" customHeight="1" thickBot="1" x14ac:dyDescent="0.3">
      <c r="A23" s="90" t="s">
        <v>85</v>
      </c>
      <c r="B23" s="120"/>
      <c r="C23" s="80" t="s">
        <v>101</v>
      </c>
      <c r="D23" s="121" t="s">
        <v>98</v>
      </c>
      <c r="E23" s="119" t="s">
        <v>110</v>
      </c>
      <c r="F23" s="104" t="s">
        <v>25</v>
      </c>
      <c r="G23" s="105" t="s">
        <v>22</v>
      </c>
      <c r="H23" s="106" t="s">
        <v>22</v>
      </c>
      <c r="I23" s="107" t="s">
        <v>22</v>
      </c>
      <c r="J23" s="108" t="s">
        <v>26</v>
      </c>
      <c r="K23" s="109"/>
      <c r="L23" s="99">
        <v>1</v>
      </c>
      <c r="M23" s="105" t="s">
        <v>22</v>
      </c>
      <c r="N23" s="106" t="s">
        <v>22</v>
      </c>
      <c r="O23" s="106" t="s">
        <v>22</v>
      </c>
      <c r="P23" s="107" t="str">
        <f t="shared" si="0"/>
        <v>Nein</v>
      </c>
    </row>
    <row r="24" spans="1:17" ht="15.75" thickBot="1" x14ac:dyDescent="0.3">
      <c r="A24" s="81"/>
      <c r="B24" s="82"/>
      <c r="C24" s="83"/>
      <c r="D24" s="83"/>
      <c r="E24" s="83"/>
      <c r="F24" s="84"/>
      <c r="G24" s="85"/>
      <c r="H24" s="86"/>
      <c r="I24" s="84"/>
      <c r="J24" s="85"/>
      <c r="K24" s="86"/>
      <c r="L24" s="84"/>
      <c r="M24" s="88"/>
      <c r="N24" s="86"/>
      <c r="O24" s="86"/>
      <c r="P24" s="87"/>
    </row>
    <row r="25" spans="1:17" ht="30" x14ac:dyDescent="0.25">
      <c r="A25" s="53" t="s">
        <v>35</v>
      </c>
      <c r="B25" s="111" t="s">
        <v>80</v>
      </c>
      <c r="C25" s="24"/>
      <c r="D25" s="24"/>
      <c r="E25" s="58"/>
      <c r="F25" s="54"/>
      <c r="G25" s="59">
        <v>1</v>
      </c>
      <c r="H25" s="56"/>
      <c r="I25" s="60">
        <v>100</v>
      </c>
      <c r="J25" s="78" t="s">
        <v>66</v>
      </c>
      <c r="K25" s="56"/>
      <c r="L25" s="77" t="s">
        <v>65</v>
      </c>
      <c r="M25" s="55"/>
      <c r="N25" s="56"/>
      <c r="O25" s="56"/>
      <c r="P25" s="29"/>
    </row>
    <row r="26" spans="1:17" ht="90" x14ac:dyDescent="0.25">
      <c r="A26" s="115" t="s">
        <v>81</v>
      </c>
      <c r="B26" s="17"/>
      <c r="C26" s="80" t="s">
        <v>99</v>
      </c>
      <c r="D26" s="18" t="s">
        <v>129</v>
      </c>
      <c r="E26" s="125" t="s">
        <v>102</v>
      </c>
      <c r="F26" s="33" t="s">
        <v>38</v>
      </c>
      <c r="G26" s="36"/>
      <c r="H26" s="67">
        <v>0.17499999999999999</v>
      </c>
      <c r="I26" s="37">
        <f>$I$25*H26</f>
        <v>17.5</v>
      </c>
      <c r="J26" s="42" t="s">
        <v>113</v>
      </c>
      <c r="K26" s="30"/>
      <c r="L26" s="41">
        <v>1</v>
      </c>
      <c r="M26" s="43" t="str">
        <f>IF(J26="&lt;= 2,5s","100%",IF(J26="&lt;= 5s","75%",IF(J26="&lt;= 7,5s","50%",IF(J26="&lt;= 10s","25%",IF(J26="&gt; 10s","0%",0%)))))</f>
        <v>100%</v>
      </c>
      <c r="N26" s="31">
        <f t="shared" ref="N26:N29" si="2">M26*L26</f>
        <v>1</v>
      </c>
      <c r="O26" s="21">
        <f t="shared" ref="O26:O29" si="3">I26*N26</f>
        <v>17.5</v>
      </c>
      <c r="P26" s="76" t="s">
        <v>22</v>
      </c>
    </row>
    <row r="27" spans="1:17" ht="105" x14ac:dyDescent="0.25">
      <c r="A27" s="115" t="s">
        <v>82</v>
      </c>
      <c r="B27" s="17"/>
      <c r="C27" s="80" t="s">
        <v>42</v>
      </c>
      <c r="D27" s="18" t="s">
        <v>43</v>
      </c>
      <c r="E27" s="126" t="s">
        <v>103</v>
      </c>
      <c r="F27" s="33" t="s">
        <v>38</v>
      </c>
      <c r="G27" s="36" t="s">
        <v>62</v>
      </c>
      <c r="H27" s="67">
        <v>0.17499999999999999</v>
      </c>
      <c r="I27" s="37">
        <f t="shared" ref="I27:I32" si="4">$I$25*H27</f>
        <v>17.5</v>
      </c>
      <c r="J27" s="40" t="s">
        <v>112</v>
      </c>
      <c r="K27" s="30"/>
      <c r="L27" s="41">
        <v>1</v>
      </c>
      <c r="M27" s="43" t="str">
        <f>IF(J27="&lt;= 3 min.","100%",IF(J27="&lt;= 6 min.","75%",IF(J27="&lt;= 10 min.","50%",IF(J27="&lt;= 14 min.","25%",IF(J27="&gt; 14 min.","0%",0%)))))</f>
        <v>100%</v>
      </c>
      <c r="N27" s="31">
        <f t="shared" si="2"/>
        <v>1</v>
      </c>
      <c r="O27" s="21">
        <f t="shared" si="3"/>
        <v>17.5</v>
      </c>
      <c r="P27" s="76" t="s">
        <v>22</v>
      </c>
    </row>
    <row r="28" spans="1:17" ht="135" x14ac:dyDescent="0.25">
      <c r="A28" s="115" t="s">
        <v>83</v>
      </c>
      <c r="B28" s="17"/>
      <c r="C28" s="80" t="s">
        <v>67</v>
      </c>
      <c r="D28" s="74" t="s">
        <v>63</v>
      </c>
      <c r="E28" s="75" t="s">
        <v>104</v>
      </c>
      <c r="F28" s="33" t="s">
        <v>38</v>
      </c>
      <c r="G28" s="36"/>
      <c r="H28" s="67">
        <v>0.125</v>
      </c>
      <c r="I28" s="37">
        <f t="shared" si="4"/>
        <v>12.5</v>
      </c>
      <c r="J28" s="40" t="s">
        <v>106</v>
      </c>
      <c r="K28" s="30"/>
      <c r="L28" s="41">
        <v>1</v>
      </c>
      <c r="M28" s="43" t="str">
        <f>IF(J28="&gt;= 10.000","100%",IF(J28="&gt;= 9.000","75%",IF(J28="&gt;= 8.000","50%",IF(J28="&gt;= 7.000","25%",IF(J28="&lt; 7.000","0%",0%)))))</f>
        <v>100%</v>
      </c>
      <c r="N28" s="31">
        <f t="shared" si="2"/>
        <v>1</v>
      </c>
      <c r="O28" s="21">
        <f t="shared" si="3"/>
        <v>12.5</v>
      </c>
      <c r="P28" s="76" t="s">
        <v>22</v>
      </c>
    </row>
    <row r="29" spans="1:17" ht="135" x14ac:dyDescent="0.25">
      <c r="A29" s="115" t="s">
        <v>86</v>
      </c>
      <c r="B29" s="17"/>
      <c r="C29" s="80" t="s">
        <v>68</v>
      </c>
      <c r="D29" s="74" t="s">
        <v>64</v>
      </c>
      <c r="E29" s="75" t="s">
        <v>105</v>
      </c>
      <c r="F29" s="71" t="s">
        <v>38</v>
      </c>
      <c r="G29" s="72"/>
      <c r="H29" s="73">
        <v>0.125</v>
      </c>
      <c r="I29" s="37">
        <f t="shared" si="4"/>
        <v>12.5</v>
      </c>
      <c r="J29" s="40" t="s">
        <v>107</v>
      </c>
      <c r="K29" s="30"/>
      <c r="L29" s="41">
        <v>1</v>
      </c>
      <c r="M29" s="43" t="str">
        <f>IF(J29="&gt;= 1.000","100%",IF(J29="&gt;= 900","75%",IF(J29="&gt;= 800","50%",IF(J29="&gt;= 700","25%",IF(J29="&lt; 700","0%",0%)))))</f>
        <v>100%</v>
      </c>
      <c r="N29" s="31">
        <f t="shared" si="2"/>
        <v>1</v>
      </c>
      <c r="O29" s="21">
        <f t="shared" si="3"/>
        <v>12.5</v>
      </c>
      <c r="P29" s="76" t="s">
        <v>22</v>
      </c>
    </row>
    <row r="30" spans="1:17" ht="75" x14ac:dyDescent="0.25">
      <c r="A30" s="115" t="s">
        <v>87</v>
      </c>
      <c r="B30" s="20"/>
      <c r="C30" s="89" t="s">
        <v>36</v>
      </c>
      <c r="D30" s="112" t="s">
        <v>90</v>
      </c>
      <c r="E30" s="19" t="s">
        <v>37</v>
      </c>
      <c r="F30" s="33" t="s">
        <v>38</v>
      </c>
      <c r="G30" s="36"/>
      <c r="H30" s="113">
        <v>0.05</v>
      </c>
      <c r="I30" s="37">
        <f t="shared" si="4"/>
        <v>5</v>
      </c>
      <c r="J30" s="114" t="s">
        <v>26</v>
      </c>
      <c r="K30" s="30"/>
      <c r="L30" s="41">
        <v>1</v>
      </c>
      <c r="M30" s="43" t="str">
        <f t="shared" ref="M30:M32" si="5">IF(J30="Erfüllt", "100%", 0)</f>
        <v>100%</v>
      </c>
      <c r="N30" s="31">
        <f>M30*L30</f>
        <v>1</v>
      </c>
      <c r="O30" s="21">
        <f>I30*N30</f>
        <v>5</v>
      </c>
      <c r="P30" s="76" t="s">
        <v>22</v>
      </c>
    </row>
    <row r="31" spans="1:17" ht="75" x14ac:dyDescent="0.25">
      <c r="A31" s="115" t="s">
        <v>88</v>
      </c>
      <c r="B31" s="17"/>
      <c r="C31" s="89" t="s">
        <v>39</v>
      </c>
      <c r="D31" s="112" t="s">
        <v>91</v>
      </c>
      <c r="E31" s="19" t="s">
        <v>37</v>
      </c>
      <c r="F31" s="33" t="s">
        <v>38</v>
      </c>
      <c r="G31" s="36"/>
      <c r="H31" s="67">
        <v>0.05</v>
      </c>
      <c r="I31" s="37">
        <f t="shared" si="4"/>
        <v>5</v>
      </c>
      <c r="J31" s="40" t="s">
        <v>26</v>
      </c>
      <c r="K31" s="30"/>
      <c r="L31" s="41">
        <v>1</v>
      </c>
      <c r="M31" s="43" t="str">
        <f t="shared" si="5"/>
        <v>100%</v>
      </c>
      <c r="N31" s="31">
        <f t="shared" ref="N31:N32" si="6">M31*L31</f>
        <v>1</v>
      </c>
      <c r="O31" s="21">
        <f t="shared" ref="O31:O32" si="7">I31*N31</f>
        <v>5</v>
      </c>
      <c r="P31" s="76" t="s">
        <v>22</v>
      </c>
      <c r="Q31" s="22"/>
    </row>
    <row r="32" spans="1:17" ht="75" x14ac:dyDescent="0.25">
      <c r="A32" s="115" t="s">
        <v>89</v>
      </c>
      <c r="B32" s="122"/>
      <c r="C32" s="123" t="s">
        <v>57</v>
      </c>
      <c r="D32" s="116" t="s">
        <v>92</v>
      </c>
      <c r="E32" s="124" t="s">
        <v>37</v>
      </c>
      <c r="F32" s="33" t="s">
        <v>38</v>
      </c>
      <c r="G32" s="36"/>
      <c r="H32" s="67">
        <v>0.05</v>
      </c>
      <c r="I32" s="37">
        <f t="shared" si="4"/>
        <v>5</v>
      </c>
      <c r="J32" s="40" t="s">
        <v>26</v>
      </c>
      <c r="K32" s="30"/>
      <c r="L32" s="41">
        <v>1</v>
      </c>
      <c r="M32" s="43" t="str">
        <f t="shared" si="5"/>
        <v>100%</v>
      </c>
      <c r="N32" s="31">
        <f t="shared" si="6"/>
        <v>1</v>
      </c>
      <c r="O32" s="21">
        <f t="shared" si="7"/>
        <v>5</v>
      </c>
      <c r="P32" s="76" t="s">
        <v>22</v>
      </c>
    </row>
    <row r="33" spans="1:16" ht="75.75" thickBot="1" x14ac:dyDescent="0.3">
      <c r="A33" s="115" t="s">
        <v>114</v>
      </c>
      <c r="B33" s="122"/>
      <c r="C33" s="123" t="s">
        <v>117</v>
      </c>
      <c r="D33" s="18" t="s">
        <v>122</v>
      </c>
      <c r="E33" s="19" t="s">
        <v>37</v>
      </c>
      <c r="F33" s="33" t="s">
        <v>38</v>
      </c>
      <c r="G33" s="36"/>
      <c r="H33" s="67">
        <v>0.05</v>
      </c>
      <c r="I33" s="37">
        <f t="shared" ref="I33" si="8">$I$25*H33</f>
        <v>5</v>
      </c>
      <c r="J33" s="40" t="s">
        <v>26</v>
      </c>
      <c r="K33" s="30"/>
      <c r="L33" s="41">
        <v>1</v>
      </c>
      <c r="M33" s="43" t="str">
        <f t="shared" ref="M33" si="9">IF(J33="Erfüllt", "100%", 0)</f>
        <v>100%</v>
      </c>
      <c r="N33" s="31">
        <f t="shared" ref="N33" si="10">M33*L33</f>
        <v>1</v>
      </c>
      <c r="O33" s="21">
        <f t="shared" ref="O33" si="11">I33*N33</f>
        <v>5</v>
      </c>
      <c r="P33" s="76" t="s">
        <v>22</v>
      </c>
    </row>
    <row r="34" spans="1:16" ht="75" x14ac:dyDescent="0.25">
      <c r="A34" s="115" t="s">
        <v>115</v>
      </c>
      <c r="B34" s="122"/>
      <c r="C34" s="123" t="s">
        <v>118</v>
      </c>
      <c r="D34" s="130" t="s">
        <v>123</v>
      </c>
      <c r="E34" s="131" t="s">
        <v>37</v>
      </c>
      <c r="F34" s="33" t="s">
        <v>38</v>
      </c>
      <c r="G34" s="36"/>
      <c r="H34" s="67">
        <v>0.05</v>
      </c>
      <c r="I34" s="37">
        <f t="shared" ref="I34" si="12">$I$25*H34</f>
        <v>5</v>
      </c>
      <c r="J34" s="40" t="s">
        <v>26</v>
      </c>
      <c r="K34" s="30"/>
      <c r="L34" s="41">
        <v>1</v>
      </c>
      <c r="M34" s="43" t="str">
        <f t="shared" ref="M34" si="13">IF(J34="Erfüllt", "100%", 0)</f>
        <v>100%</v>
      </c>
      <c r="N34" s="31">
        <f t="shared" ref="N34" si="14">M34*L34</f>
        <v>1</v>
      </c>
      <c r="O34" s="21">
        <f t="shared" ref="O34" si="15">I34*N34</f>
        <v>5</v>
      </c>
      <c r="P34" s="76" t="s">
        <v>22</v>
      </c>
    </row>
    <row r="35" spans="1:16" ht="75" x14ac:dyDescent="0.25">
      <c r="A35" s="115" t="s">
        <v>116</v>
      </c>
      <c r="B35" s="122"/>
      <c r="C35" s="123" t="s">
        <v>119</v>
      </c>
      <c r="D35" s="18" t="s">
        <v>124</v>
      </c>
      <c r="E35" s="19" t="s">
        <v>37</v>
      </c>
      <c r="F35" s="33" t="s">
        <v>38</v>
      </c>
      <c r="G35" s="36"/>
      <c r="H35" s="67">
        <v>0.05</v>
      </c>
      <c r="I35" s="37">
        <f t="shared" ref="I35" si="16">$I$25*H35</f>
        <v>5</v>
      </c>
      <c r="J35" s="40" t="s">
        <v>26</v>
      </c>
      <c r="K35" s="134"/>
      <c r="L35" s="41">
        <v>1</v>
      </c>
      <c r="M35" s="43" t="str">
        <f t="shared" ref="M35" si="17">IF(J35="Erfüllt", "100%", 0)</f>
        <v>100%</v>
      </c>
      <c r="N35" s="31">
        <f t="shared" ref="N35" si="18">M35*L35</f>
        <v>1</v>
      </c>
      <c r="O35" s="21">
        <f t="shared" ref="O35" si="19">I35*N35</f>
        <v>5</v>
      </c>
      <c r="P35" s="76" t="s">
        <v>22</v>
      </c>
    </row>
    <row r="36" spans="1:16" ht="75" x14ac:dyDescent="0.25">
      <c r="A36" s="115" t="s">
        <v>120</v>
      </c>
      <c r="B36" s="122"/>
      <c r="C36" s="123" t="s">
        <v>121</v>
      </c>
      <c r="D36" s="18" t="s">
        <v>125</v>
      </c>
      <c r="E36" s="19" t="s">
        <v>37</v>
      </c>
      <c r="F36" s="33" t="s">
        <v>38</v>
      </c>
      <c r="G36" s="36"/>
      <c r="H36" s="67">
        <v>0.05</v>
      </c>
      <c r="I36" s="37">
        <f t="shared" ref="I36" si="20">$I$25*H36</f>
        <v>5</v>
      </c>
      <c r="J36" s="40" t="s">
        <v>26</v>
      </c>
      <c r="K36" s="30"/>
      <c r="L36" s="41">
        <v>1</v>
      </c>
      <c r="M36" s="43" t="str">
        <f t="shared" ref="M36" si="21">IF(J36="Erfüllt", "100%", 0)</f>
        <v>100%</v>
      </c>
      <c r="N36" s="31">
        <f t="shared" ref="N36" si="22">M36*L36</f>
        <v>1</v>
      </c>
      <c r="O36" s="21">
        <f t="shared" ref="O36" si="23">I36*N36</f>
        <v>5</v>
      </c>
      <c r="P36" s="76" t="s">
        <v>22</v>
      </c>
    </row>
    <row r="37" spans="1:16" ht="75" x14ac:dyDescent="0.25">
      <c r="A37" s="115" t="s">
        <v>128</v>
      </c>
      <c r="B37" s="122"/>
      <c r="C37" s="89" t="s">
        <v>127</v>
      </c>
      <c r="D37" s="18" t="s">
        <v>126</v>
      </c>
      <c r="E37" s="19" t="s">
        <v>37</v>
      </c>
      <c r="F37" s="33" t="s">
        <v>38</v>
      </c>
      <c r="G37" s="36"/>
      <c r="H37" s="67">
        <v>0.05</v>
      </c>
      <c r="I37" s="37">
        <f t="shared" ref="I37" si="24">$I$25*H37</f>
        <v>5</v>
      </c>
      <c r="J37" s="40" t="s">
        <v>26</v>
      </c>
      <c r="K37" s="30"/>
      <c r="L37" s="41">
        <v>1</v>
      </c>
      <c r="M37" s="43" t="str">
        <f t="shared" ref="M37" si="25">IF(J37="Erfüllt", "100%", 0)</f>
        <v>100%</v>
      </c>
      <c r="N37" s="31">
        <f t="shared" ref="N37" si="26">M37*L37</f>
        <v>1</v>
      </c>
      <c r="O37" s="21">
        <f t="shared" ref="O37" si="27">I37*N37</f>
        <v>5</v>
      </c>
      <c r="P37" s="76" t="s">
        <v>22</v>
      </c>
    </row>
    <row r="38" spans="1:16" ht="40.5" customHeight="1" thickBot="1" x14ac:dyDescent="0.3">
      <c r="A38" s="61"/>
      <c r="B38" s="62" t="s">
        <v>49</v>
      </c>
      <c r="C38" s="63"/>
      <c r="D38" s="63"/>
      <c r="E38" s="63"/>
      <c r="F38" s="64"/>
      <c r="G38" s="64"/>
      <c r="H38" s="132">
        <f>SUM(H26:H37)</f>
        <v>1.0000000000000002</v>
      </c>
      <c r="I38" s="64"/>
      <c r="J38" s="64"/>
      <c r="K38" s="64"/>
      <c r="L38" s="64"/>
      <c r="M38" s="129" t="s">
        <v>50</v>
      </c>
      <c r="N38" s="64"/>
      <c r="O38" s="65">
        <f>SUM(O26:O37)</f>
        <v>100</v>
      </c>
      <c r="P38" s="66" t="str">
        <f>IF(COUNTIF(P11:P32, "Auschluss") &gt; 0, "Ausschluss", "Wertbar")</f>
        <v>Wertbar</v>
      </c>
    </row>
    <row r="39" spans="1:16" ht="15.75" thickBot="1" x14ac:dyDescent="0.3"/>
    <row r="40" spans="1:16" ht="16.5" thickTop="1" thickBot="1" x14ac:dyDescent="0.3">
      <c r="A40" s="138" t="s">
        <v>51</v>
      </c>
      <c r="B40" s="139"/>
      <c r="C40" s="139"/>
    </row>
    <row r="41" spans="1:16" x14ac:dyDescent="0.25">
      <c r="A41" s="25"/>
      <c r="B41" s="23" t="s">
        <v>52</v>
      </c>
      <c r="C41" s="68" t="s">
        <v>53</v>
      </c>
    </row>
    <row r="42" spans="1:16" x14ac:dyDescent="0.25">
      <c r="A42" s="26"/>
      <c r="B42" s="17" t="s">
        <v>54</v>
      </c>
      <c r="C42" s="69" t="s">
        <v>53</v>
      </c>
    </row>
    <row r="43" spans="1:16" ht="15.75" thickBot="1" x14ac:dyDescent="0.3">
      <c r="A43" s="27"/>
      <c r="B43" s="28" t="s">
        <v>55</v>
      </c>
      <c r="C43" s="70" t="s">
        <v>56</v>
      </c>
    </row>
  </sheetData>
  <sheetProtection algorithmName="SHA-512" hashValue="J3E1q43gxuDeIKs6/ZKUui42uoy1YUprkjyI1VfcW55hcmurrvDcgDnB8nfrU2b3fhg2TG/DMoxUdP9JtjsVVA==" saltValue="REUU0oan9t6gtdCwLUvNcQ==" spinCount="100000" sheet="1" formatCells="0" formatColumns="0" formatRows="0"/>
  <protectedRanges>
    <protectedRange sqref="J11:K23 J26:L37" name="Bieterangaben"/>
  </protectedRanges>
  <mergeCells count="3">
    <mergeCell ref="M8:P8"/>
    <mergeCell ref="A40:C40"/>
    <mergeCell ref="A8:F8"/>
  </mergeCells>
  <phoneticPr fontId="15" type="noConversion"/>
  <conditionalFormatting sqref="P11:P23">
    <cfRule type="containsText" dxfId="5" priority="41" operator="containsText" text="Auschluss">
      <formula>NOT(ISERROR(SEARCH("Auschluss",P11)))</formula>
    </cfRule>
    <cfRule type="containsText" dxfId="4" priority="42" operator="containsText" text="Nein">
      <formula>NOT(ISERROR(SEARCH("Nein",P11)))</formula>
    </cfRule>
  </conditionalFormatting>
  <conditionalFormatting sqref="P26:P37">
    <cfRule type="containsText" dxfId="3" priority="1" operator="containsText" text="Auschluss">
      <formula>NOT(ISERROR(SEARCH("Auschluss",P26)))</formula>
    </cfRule>
    <cfRule type="containsText" dxfId="2" priority="2" operator="containsText" text="Nein">
      <formula>NOT(ISERROR(SEARCH("Nein",P26)))</formula>
    </cfRule>
  </conditionalFormatting>
  <conditionalFormatting sqref="P38">
    <cfRule type="containsText" dxfId="1" priority="39" operator="containsText" text="Ausschluss">
      <formula>NOT(ISERROR(SEARCH("Ausschluss",P38)))</formula>
    </cfRule>
    <cfRule type="containsText" dxfId="0" priority="40" operator="containsText" text="Wertbar">
      <formula>NOT(ISERROR(SEARCH("Wertbar",P38)))</formula>
    </cfRule>
  </conditionalFormatting>
  <dataValidations count="5">
    <dataValidation type="list" allowBlank="1" showInputMessage="1" showErrorMessage="1" sqref="J26" xr:uid="{002E00D9-0063-48DB-BC91-005C003F006A}">
      <mc:AlternateContent xmlns:x12ac="http://schemas.microsoft.com/office/spreadsheetml/2011/1/ac" xmlns:mc="http://schemas.openxmlformats.org/markup-compatibility/2006">
        <mc:Choice Requires="x12ac">
          <x12ac:list>"&lt;= 2,5s",&lt;= 5s,"&lt;= 7,5s",&lt;= 10s,&gt; 10s</x12ac:list>
        </mc:Choice>
        <mc:Fallback>
          <formula1>"&lt;= 2,5s,&lt;= 5s,&lt;= 7,5s,&lt;= 10s,&gt; 10s"</formula1>
        </mc:Fallback>
      </mc:AlternateContent>
    </dataValidation>
    <dataValidation type="list" allowBlank="1" showInputMessage="1" showErrorMessage="1" sqref="J11:J23 J30:J37" xr:uid="{00C600D4-0061-4BC2-A792-00E000F300A2}">
      <formula1>"Erfüllt,Nicht erfüllt"</formula1>
    </dataValidation>
    <dataValidation type="list" allowBlank="1" showInputMessage="1" showErrorMessage="1" sqref="J27" xr:uid="{001D0061-005C-45B2-AFE0-008400000052}">
      <formula1>"&lt;= 3 min.,&lt;= 6 min.,&lt;= 10 min.,&lt;= 14 min.,&gt; 14 min."</formula1>
    </dataValidation>
    <dataValidation type="list" allowBlank="1" showInputMessage="1" showErrorMessage="1" sqref="J28" xr:uid="{47A2E05E-C7BB-4727-BFFD-727402964990}">
      <formula1>"&gt;= 10.000,&gt;= 9.000,&gt;= 8.000,&gt;= 7.000,&lt; 7.000"</formula1>
    </dataValidation>
    <dataValidation type="list" allowBlank="1" showInputMessage="1" showErrorMessage="1" sqref="J29" xr:uid="{9EAA566B-060C-43EE-8D3E-CF3DB499B41C}">
      <formula1>"&gt;= 1.000,&gt;= 900,&gt;= 800,&gt;= 700,&lt; 700"</formula1>
    </dataValidation>
  </dataValidations>
  <pageMargins left="0.70866141732283472" right="0.70866141732283472" top="0.78740157480314954" bottom="0.78740157480314954" header="0.31496062992125984" footer="0.31496062992125984"/>
  <pageSetup paperSize="8" scale="56" fitToHeight="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Kriterien- und Bewertungsmatrix</vt:lpstr>
      <vt:lpstr>'Kriterien- und Bewertungsmatrix'!Druckbereich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Bettig</dc:creator>
  <cp:lastModifiedBy>Philipp Bettig</cp:lastModifiedBy>
  <cp:revision>1</cp:revision>
  <dcterms:created xsi:type="dcterms:W3CDTF">2024-10-01T13:27:49Z</dcterms:created>
  <dcterms:modified xsi:type="dcterms:W3CDTF">2025-06-11T13:59:24Z</dcterms:modified>
</cp:coreProperties>
</file>