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eschaffung\Ausschreibung Reinigung Wehlen\#Unterlagen für Ausschreibung\"/>
    </mc:Choice>
  </mc:AlternateContent>
  <xr:revisionPtr revIDLastSave="0" documentId="13_ncr:1_{0102B908-AB8D-4C15-B32B-6A1EF37DCC19}" xr6:coauthVersionLast="47" xr6:coauthVersionMax="47" xr10:uidLastSave="{00000000-0000-0000-0000-000000000000}"/>
  <bookViews>
    <workbookView xWindow="28680" yWindow="-120" windowWidth="29040" windowHeight="15990" xr2:uid="{03B4994E-AD22-4352-9F98-FFA9C3851549}"/>
  </bookViews>
  <sheets>
    <sheet name="Grundschule" sheetId="1" r:id="rId1"/>
  </sheets>
  <definedNames>
    <definedName name="_xlnm.Print_Titles" localSheetId="0">Grundschule!$3:$3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5" i="1"/>
  <c r="D42" i="1"/>
  <c r="F41" i="1"/>
  <c r="H41" i="1" s="1"/>
  <c r="F40" i="1"/>
  <c r="H40" i="1" s="1"/>
  <c r="F37" i="1"/>
  <c r="H37" i="1" s="1"/>
  <c r="F36" i="1"/>
  <c r="H36" i="1" s="1"/>
  <c r="F35" i="1"/>
  <c r="H35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F42" i="1" l="1"/>
  <c r="H6" i="1"/>
  <c r="H42" i="1" s="1"/>
  <c r="H44" i="1" s="1"/>
  <c r="H48" i="1" l="1"/>
  <c r="H49" i="1" s="1"/>
  <c r="H50" i="1" s="1"/>
  <c r="H45" i="1"/>
  <c r="H46" i="1"/>
</calcChain>
</file>

<file path=xl/sharedStrings.xml><?xml version="1.0" encoding="utf-8"?>
<sst xmlns="http://schemas.openxmlformats.org/spreadsheetml/2006/main" count="122" uniqueCount="94">
  <si>
    <t>Leistungsverzeichnis: Unterhaltsreinigung, Grundreinigung, Glasreinigung</t>
  </si>
  <si>
    <t>Reinigungstage/Kalenderjahr</t>
  </si>
  <si>
    <t>Raum-Nr.:</t>
  </si>
  <si>
    <t xml:space="preserve">Raumbezeichnung  </t>
  </si>
  <si>
    <t>Bodenbelagsart</t>
  </si>
  <si>
    <t>Fläche in m²</t>
  </si>
  <si>
    <t>Reinigungs-
turnus / 
Woche</t>
  </si>
  <si>
    <t>Reinigungs-
fläche/
Monat</t>
  </si>
  <si>
    <t>Leistung in m² pro h</t>
  </si>
  <si>
    <t>h-Bedarf /
Monat</t>
  </si>
  <si>
    <t>Grundschule Stadt Wehlen</t>
  </si>
  <si>
    <t>Kellergeschoss</t>
  </si>
  <si>
    <t>04</t>
  </si>
  <si>
    <t>Vorraum Garderobe</t>
  </si>
  <si>
    <t>PVC/Linoleum</t>
  </si>
  <si>
    <t>04A</t>
  </si>
  <si>
    <t>Garderobe mittel</t>
  </si>
  <si>
    <t>04B</t>
  </si>
  <si>
    <t>Garderobe klein</t>
  </si>
  <si>
    <t>06</t>
  </si>
  <si>
    <t>Werkraum</t>
  </si>
  <si>
    <t>Antirutschbelag</t>
  </si>
  <si>
    <t>07</t>
  </si>
  <si>
    <t>Sporthalle</t>
  </si>
  <si>
    <t>Parkett</t>
  </si>
  <si>
    <t xml:space="preserve">Gang </t>
  </si>
  <si>
    <t>Stein</t>
  </si>
  <si>
    <t>Treppe</t>
  </si>
  <si>
    <t>Erdgeschoss</t>
  </si>
  <si>
    <t>1.3</t>
  </si>
  <si>
    <t>Aula</t>
  </si>
  <si>
    <t>1.4</t>
  </si>
  <si>
    <t>Behinderten-WC</t>
  </si>
  <si>
    <t>Fliesen</t>
  </si>
  <si>
    <t>monatlich - 0,25/Woche</t>
  </si>
  <si>
    <t>1.7</t>
  </si>
  <si>
    <t>Küche</t>
  </si>
  <si>
    <t>Speiseraum</t>
  </si>
  <si>
    <t>Flur</t>
  </si>
  <si>
    <t>PVC und Stein</t>
  </si>
  <si>
    <t>Gang</t>
  </si>
  <si>
    <t>WC und Vorraum Jungen/Mädchen</t>
  </si>
  <si>
    <t>1. Obergeschoss</t>
  </si>
  <si>
    <t>2.2</t>
  </si>
  <si>
    <t>Schulleiterzimmer</t>
  </si>
  <si>
    <t>2.3</t>
  </si>
  <si>
    <t>Klassenzimmer</t>
  </si>
  <si>
    <t>2.4</t>
  </si>
  <si>
    <t>2.5</t>
  </si>
  <si>
    <t>2.6</t>
  </si>
  <si>
    <t>Sani-Zimmer</t>
  </si>
  <si>
    <t>2.7</t>
  </si>
  <si>
    <t>2.8</t>
  </si>
  <si>
    <t>2.9</t>
  </si>
  <si>
    <t>Lehrerzimmer</t>
  </si>
  <si>
    <t>weitere Flächen</t>
  </si>
  <si>
    <t>Treppenhaus/Flure</t>
  </si>
  <si>
    <t>Bodentreppe</t>
  </si>
  <si>
    <t>WC im Treppenhaus EG/OG</t>
  </si>
  <si>
    <r>
      <t xml:space="preserve">Horträume in Grundschule - </t>
    </r>
    <r>
      <rPr>
        <b/>
        <sz val="8"/>
        <color rgb="FFFF0000"/>
        <rFont val="Frutiger LT 45 Light"/>
      </rPr>
      <t>Abrechnung mit Kita SW</t>
    </r>
  </si>
  <si>
    <t>1.2</t>
  </si>
  <si>
    <t>Hortraum 1</t>
  </si>
  <si>
    <t>1.5</t>
  </si>
  <si>
    <t>Hortraum 2</t>
  </si>
  <si>
    <t>Gesamt:</t>
  </si>
  <si>
    <t>netto</t>
  </si>
  <si>
    <t>brutto</t>
  </si>
  <si>
    <t>h-Bedarf/Monat:</t>
  </si>
  <si>
    <t xml:space="preserve">Glasreinigung, 1x Jahr: </t>
  </si>
  <si>
    <t>Durchschn. h-Bedarf/Reinigungstag</t>
  </si>
  <si>
    <t>Leistungswert pro Stunde</t>
  </si>
  <si>
    <t>Leistungswert(LW) in m²/h:</t>
  </si>
  <si>
    <t>Glasreinigung h pro Reinigung:</t>
  </si>
  <si>
    <t>Unternehmerstundenlohnsatz netto:</t>
  </si>
  <si>
    <t>Gesamtkosten pro Monat netto:</t>
  </si>
  <si>
    <t>Grundreinigung h pro Reinigung:</t>
  </si>
  <si>
    <t>Gesamtkosten pro Monat brutto:</t>
  </si>
  <si>
    <t>Gesamtkosten pro Jahr brutto:</t>
  </si>
  <si>
    <t>Objektkontrollen durch Objektleitung d. Bieters</t>
  </si>
  <si>
    <t>Basis (192 RT/Jahr)</t>
  </si>
  <si>
    <t>RT = Reinigungstage</t>
  </si>
  <si>
    <t>Kosten pro Objektkontrolle d.Objektleitg. netto:</t>
  </si>
  <si>
    <t>Reinigungszeitfenster:</t>
  </si>
  <si>
    <t xml:space="preserve">Kalk. h pro Durchführg. der Objektkontrolle: </t>
  </si>
  <si>
    <t>Mo.-Fr. ab 14:00 Uhr bis 22:00 Uhr</t>
  </si>
  <si>
    <t>Anzahl der kalk. Objektkontrollen pro Kalenderjahr:</t>
  </si>
  <si>
    <t xml:space="preserve">Kosten pro Kalenderjahr für Objektkontrollen  </t>
  </si>
  <si>
    <t>Durch den Bieter sind die gekennzeichneten Zellen - Leistung pro h, Unternehmerstundenlohnsatz, Angaben zu Objektkontrollen, Glasreinigung, Grundreinigung - auszufüllen. Der Unternehmerstundenlohnsatz netto versteht sich inklusive der Kosten für Objektkontrollen.</t>
  </si>
  <si>
    <t>Diese Kalkulation ist ausgefüllt als Ausdruck dem Angebot beizulegen.</t>
  </si>
  <si>
    <t>Datum:</t>
  </si>
  <si>
    <t>Unterschrift Bieter</t>
  </si>
  <si>
    <r>
      <t xml:space="preserve">Fensterfläche doppelseitig:
</t>
    </r>
    <r>
      <rPr>
        <sz val="8"/>
        <rFont val="Frutiger LT 45 Light"/>
      </rPr>
      <t>Glasreinigung inkl. Rahmen</t>
    </r>
    <r>
      <rPr>
        <b/>
        <sz val="8"/>
        <rFont val="Frutiger LT 45 Light"/>
      </rPr>
      <t xml:space="preserve">
Gesamt: 278 m²</t>
    </r>
  </si>
  <si>
    <t>Schulbereich - Unterhaltsreinigung nur schultäglich und jeweils letzter Ferientag</t>
  </si>
  <si>
    <t xml:space="preserve">Grundreinigung, alle 2 Jahre netto: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</si>
</sst>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_-* #,##0.00\ [$€-407]_-;\-* #,##0.00\ [$€-407]_-;_-* &quot;-&quot;??\ [$€-407]_-;_-@_-"/>
    <numFmt numFmtId="166" formatCode="_-* #,##0.00\ [$€-1]_-;\-* #,##0.00\ [$€-1]_-;_-* &quot;-&quot;??\ [$€-1]_-;_-@_-"/>
    <numFmt numFmtId="167" formatCode="#,##0.00_ ;\-#,##0.00\ "/>
  </numFmts>
  <fonts count="15">
    <font>
      <sz val="11"/>
      <color theme="1"/>
      <name val="Calibri"/>
      <family val="2"/>
    </font>
    <font>
      <sz val="10"/>
      <name val="Arial"/>
    </font>
    <font>
      <b/>
      <u/>
      <sz val="8"/>
      <name val="Frutiger LT 45 Light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sz val="8"/>
      <color indexed="8"/>
      <name val="Frutiger LT 45 Light"/>
      <family val="2"/>
    </font>
    <font>
      <b/>
      <sz val="8"/>
      <name val="Frutiger LT 45 Light"/>
    </font>
    <font>
      <b/>
      <sz val="8"/>
      <color rgb="FFFF0000"/>
      <name val="Frutiger LT 45 Light"/>
    </font>
    <font>
      <b/>
      <sz val="7"/>
      <name val="Frutiger LT 45 Light"/>
      <family val="2"/>
    </font>
    <font>
      <sz val="10"/>
      <name val="Arial"/>
      <family val="2"/>
    </font>
    <font>
      <b/>
      <sz val="8"/>
      <color theme="1"/>
      <name val="Frutiger LT 45 Light"/>
      <family val="2"/>
    </font>
    <font>
      <b/>
      <sz val="8"/>
      <color rgb="FFFF0000"/>
      <name val="Frutiger LT 45 Light"/>
      <family val="2"/>
    </font>
    <font>
      <sz val="8"/>
      <name val="Arial"/>
      <family val="2"/>
    </font>
    <font>
      <sz val="8"/>
      <color theme="1"/>
      <name val="Frutiger LT 45 Light"/>
      <family val="2"/>
    </font>
    <font>
      <sz val="8"/>
      <name val="Frutiger LT 45 Light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80">
    <xf numFmtId="0" fontId="0" fillId="0" borderId="0" xfId="0"/>
    <xf numFmtId="0" fontId="3" fillId="3" borderId="2" xfId="1" applyFont="1" applyFill="1" applyBorder="1" applyAlignment="1" applyProtection="1">
      <alignment horizontal="center" vertical="center"/>
      <protection locked="0"/>
    </xf>
    <xf numFmtId="165" fontId="3" fillId="5" borderId="2" xfId="2" applyNumberFormat="1" applyFont="1" applyFill="1" applyBorder="1" applyAlignment="1" applyProtection="1">
      <alignment horizontal="right" vertical="center"/>
      <protection locked="0"/>
    </xf>
    <xf numFmtId="2" fontId="3" fillId="5" borderId="2" xfId="2" applyNumberFormat="1" applyFont="1" applyFill="1" applyBorder="1" applyAlignment="1" applyProtection="1">
      <alignment horizontal="right" vertical="center"/>
      <protection locked="0"/>
    </xf>
    <xf numFmtId="164" fontId="4" fillId="5" borderId="2" xfId="2" applyFont="1" applyFill="1" applyBorder="1" applyAlignment="1" applyProtection="1">
      <alignment horizontal="right" vertical="center"/>
      <protection locked="0"/>
    </xf>
    <xf numFmtId="0" fontId="3" fillId="5" borderId="2" xfId="1" applyFont="1" applyFill="1" applyBorder="1" applyAlignment="1" applyProtection="1">
      <alignment vertical="center"/>
      <protection locked="0"/>
    </xf>
    <xf numFmtId="165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1" applyNumberFormat="1" applyFont="1" applyFill="1" applyBorder="1" applyAlignment="1" applyProtection="1">
      <alignment horizontal="right" vertical="center"/>
      <protection locked="0"/>
    </xf>
    <xf numFmtId="165" fontId="3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4" fontId="3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4" fontId="5" fillId="0" borderId="2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2" fontId="3" fillId="0" borderId="0" xfId="1" applyNumberFormat="1" applyFont="1" applyAlignment="1">
      <alignment vertical="center"/>
    </xf>
    <xf numFmtId="0" fontId="4" fillId="0" borderId="2" xfId="1" applyFont="1" applyBorder="1" applyAlignment="1">
      <alignment vertical="center"/>
    </xf>
    <xf numFmtId="2" fontId="4" fillId="0" borderId="0" xfId="1" applyNumberFormat="1" applyFont="1" applyAlignment="1">
      <alignment horizontal="right" vertical="center"/>
    </xf>
    <xf numFmtId="0" fontId="8" fillId="4" borderId="2" xfId="1" applyFont="1" applyFill="1" applyBorder="1" applyAlignment="1">
      <alignment vertical="center"/>
    </xf>
    <xf numFmtId="2" fontId="4" fillId="0" borderId="2" xfId="1" applyNumberFormat="1" applyFont="1" applyBorder="1" applyAlignment="1">
      <alignment horizontal="right" vertical="center"/>
    </xf>
    <xf numFmtId="0" fontId="8" fillId="4" borderId="2" xfId="1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164" fontId="3" fillId="0" borderId="0" xfId="2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4" fillId="3" borderId="8" xfId="1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165" fontId="4" fillId="0" borderId="2" xfId="2" applyNumberFormat="1" applyFont="1" applyFill="1" applyBorder="1" applyAlignment="1" applyProtection="1">
      <alignment horizontal="right" vertical="center"/>
    </xf>
    <xf numFmtId="2" fontId="3" fillId="5" borderId="2" xfId="1" applyNumberFormat="1" applyFont="1" applyFill="1" applyBorder="1" applyAlignment="1" applyProtection="1">
      <alignment vertical="center"/>
      <protection locked="0"/>
    </xf>
    <xf numFmtId="0" fontId="6" fillId="0" borderId="2" xfId="1" applyFont="1" applyBorder="1" applyAlignment="1">
      <alignment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164" fontId="11" fillId="2" borderId="0" xfId="2" applyFont="1" applyFill="1" applyBorder="1" applyAlignment="1" applyProtection="1">
      <alignment horizontal="left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left" vertical="center" wrapText="1"/>
    </xf>
  </cellXfs>
  <cellStyles count="3">
    <cellStyle name="Euro" xfId="2" xr:uid="{9608884E-AE39-47CE-B207-0CC3399FA39A}"/>
    <cellStyle name="Standard" xfId="0" builtinId="0"/>
    <cellStyle name="Standard 2" xfId="1" xr:uid="{0C561A48-BB03-47E4-BA41-BE9FC4793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1BE4-02D3-4D0A-B108-4DA444E656F7}">
  <sheetPr codeName="Tabelle1"/>
  <dimension ref="A1:J70"/>
  <sheetViews>
    <sheetView tabSelected="1" topLeftCell="A21" zoomScaleNormal="100" workbookViewId="0">
      <selection activeCell="G30" sqref="G30"/>
    </sheetView>
  </sheetViews>
  <sheetFormatPr baseColWidth="10" defaultRowHeight="11.25"/>
  <cols>
    <col min="1" max="1" width="9.42578125" style="13" customWidth="1"/>
    <col min="2" max="2" width="37.85546875" style="11" bestFit="1" customWidth="1"/>
    <col min="3" max="3" width="12.85546875" style="11" bestFit="1" customWidth="1"/>
    <col min="4" max="4" width="13.140625" style="11" bestFit="1" customWidth="1"/>
    <col min="5" max="5" width="15.5703125" style="11" bestFit="1" customWidth="1"/>
    <col min="6" max="6" width="10" style="12" bestFit="1" customWidth="1"/>
    <col min="7" max="7" width="27.42578125" style="11" bestFit="1" customWidth="1"/>
    <col min="8" max="8" width="11.140625" style="11" customWidth="1"/>
    <col min="9" max="16384" width="11.42578125" style="11"/>
  </cols>
  <sheetData>
    <row r="1" spans="1:9">
      <c r="A1" s="10" t="s">
        <v>0</v>
      </c>
    </row>
    <row r="2" spans="1:9">
      <c r="D2" s="13"/>
      <c r="F2" s="72" t="s">
        <v>1</v>
      </c>
      <c r="G2" s="72"/>
      <c r="H2" s="14">
        <v>192</v>
      </c>
    </row>
    <row r="3" spans="1:9" s="19" customFormat="1" ht="33.75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5" t="s">
        <v>8</v>
      </c>
      <c r="H3" s="17" t="s">
        <v>9</v>
      </c>
    </row>
    <row r="4" spans="1:9" s="19" customFormat="1">
      <c r="A4" s="20" t="s">
        <v>10</v>
      </c>
      <c r="B4" s="21"/>
      <c r="C4" s="16"/>
      <c r="D4" s="16"/>
      <c r="E4" s="17"/>
      <c r="F4" s="18"/>
      <c r="G4" s="15"/>
      <c r="H4" s="17"/>
    </row>
    <row r="5" spans="1:9">
      <c r="A5" s="22" t="s">
        <v>11</v>
      </c>
      <c r="B5" s="23"/>
      <c r="C5" s="23"/>
      <c r="D5" s="24"/>
      <c r="E5" s="25"/>
      <c r="F5" s="24"/>
      <c r="G5" s="26"/>
      <c r="H5" s="27"/>
    </row>
    <row r="6" spans="1:9">
      <c r="A6" s="28" t="s">
        <v>12</v>
      </c>
      <c r="B6" s="29" t="s">
        <v>13</v>
      </c>
      <c r="C6" s="29" t="s">
        <v>14</v>
      </c>
      <c r="D6" s="24">
        <v>5.13</v>
      </c>
      <c r="E6" s="25">
        <v>5</v>
      </c>
      <c r="F6" s="24">
        <f t="shared" ref="F6:F12" si="0">(((D6*(E6*2)*(($H$2/10)/12))))</f>
        <v>82.079999999999984</v>
      </c>
      <c r="G6" s="1"/>
      <c r="H6" s="27" t="e">
        <f t="shared" ref="H6:H12" si="1">F6/G6</f>
        <v>#DIV/0!</v>
      </c>
    </row>
    <row r="7" spans="1:9">
      <c r="A7" s="28" t="s">
        <v>15</v>
      </c>
      <c r="B7" s="29" t="s">
        <v>16</v>
      </c>
      <c r="C7" s="29" t="s">
        <v>14</v>
      </c>
      <c r="D7" s="24">
        <v>10.18</v>
      </c>
      <c r="E7" s="25">
        <v>5</v>
      </c>
      <c r="F7" s="24">
        <f t="shared" si="0"/>
        <v>162.88</v>
      </c>
      <c r="G7" s="1"/>
      <c r="H7" s="27" t="e">
        <f t="shared" si="1"/>
        <v>#DIV/0!</v>
      </c>
    </row>
    <row r="8" spans="1:9">
      <c r="A8" s="28" t="s">
        <v>17</v>
      </c>
      <c r="B8" s="29" t="s">
        <v>18</v>
      </c>
      <c r="C8" s="29" t="s">
        <v>14</v>
      </c>
      <c r="D8" s="24">
        <v>9.0299999999999994</v>
      </c>
      <c r="E8" s="25">
        <v>5</v>
      </c>
      <c r="F8" s="24">
        <f t="shared" si="0"/>
        <v>144.47999999999999</v>
      </c>
      <c r="G8" s="1"/>
      <c r="H8" s="27" t="e">
        <f t="shared" si="1"/>
        <v>#DIV/0!</v>
      </c>
    </row>
    <row r="9" spans="1:9">
      <c r="A9" s="28" t="s">
        <v>19</v>
      </c>
      <c r="B9" s="29" t="s">
        <v>20</v>
      </c>
      <c r="C9" s="29" t="s">
        <v>21</v>
      </c>
      <c r="D9" s="24">
        <v>50.13</v>
      </c>
      <c r="E9" s="25">
        <v>1</v>
      </c>
      <c r="F9" s="24">
        <f t="shared" si="0"/>
        <v>160.416</v>
      </c>
      <c r="G9" s="1"/>
      <c r="H9" s="27" t="e">
        <f t="shared" si="1"/>
        <v>#DIV/0!</v>
      </c>
    </row>
    <row r="10" spans="1:9">
      <c r="A10" s="28" t="s">
        <v>22</v>
      </c>
      <c r="B10" s="29" t="s">
        <v>23</v>
      </c>
      <c r="C10" s="29" t="s">
        <v>24</v>
      </c>
      <c r="D10" s="24">
        <v>116.96</v>
      </c>
      <c r="E10" s="25">
        <v>2</v>
      </c>
      <c r="F10" s="24">
        <f t="shared" si="0"/>
        <v>748.54399999999987</v>
      </c>
      <c r="G10" s="1"/>
      <c r="H10" s="27" t="e">
        <f t="shared" si="1"/>
        <v>#DIV/0!</v>
      </c>
    </row>
    <row r="11" spans="1:9">
      <c r="A11" s="28"/>
      <c r="B11" s="29" t="s">
        <v>25</v>
      </c>
      <c r="C11" s="29" t="s">
        <v>26</v>
      </c>
      <c r="D11" s="24">
        <v>69.540000000000006</v>
      </c>
      <c r="E11" s="25">
        <v>5</v>
      </c>
      <c r="F11" s="24">
        <f t="shared" si="0"/>
        <v>1112.6400000000001</v>
      </c>
      <c r="G11" s="1"/>
      <c r="H11" s="27" t="e">
        <f t="shared" si="1"/>
        <v>#DIV/0!</v>
      </c>
    </row>
    <row r="12" spans="1:9">
      <c r="A12" s="28"/>
      <c r="B12" s="29" t="s">
        <v>27</v>
      </c>
      <c r="C12" s="29" t="s">
        <v>26</v>
      </c>
      <c r="D12" s="24">
        <v>25.4</v>
      </c>
      <c r="E12" s="25">
        <v>5</v>
      </c>
      <c r="F12" s="24">
        <f t="shared" si="0"/>
        <v>406.4</v>
      </c>
      <c r="G12" s="1"/>
      <c r="H12" s="27" t="e">
        <f t="shared" si="1"/>
        <v>#DIV/0!</v>
      </c>
    </row>
    <row r="13" spans="1:9">
      <c r="A13" s="26"/>
      <c r="B13" s="29"/>
      <c r="C13" s="29"/>
      <c r="D13" s="24"/>
      <c r="E13" s="25"/>
      <c r="F13" s="24"/>
      <c r="G13" s="26"/>
      <c r="H13" s="27"/>
    </row>
    <row r="14" spans="1:9">
      <c r="A14" s="73" t="s">
        <v>28</v>
      </c>
      <c r="B14" s="73"/>
      <c r="C14" s="22"/>
      <c r="D14" s="24"/>
      <c r="E14" s="25"/>
      <c r="F14" s="24"/>
      <c r="G14" s="26"/>
      <c r="H14" s="27"/>
    </row>
    <row r="15" spans="1:9">
      <c r="A15" s="28" t="s">
        <v>29</v>
      </c>
      <c r="B15" s="30" t="s">
        <v>30</v>
      </c>
      <c r="C15" s="30" t="s">
        <v>24</v>
      </c>
      <c r="D15" s="31">
        <v>63.13</v>
      </c>
      <c r="E15" s="25">
        <v>1</v>
      </c>
      <c r="F15" s="24">
        <f t="shared" ref="F15:F22" si="2">(((D15*(E15*2)*(($H$2/10)/12))))</f>
        <v>202.01599999999999</v>
      </c>
      <c r="G15" s="1"/>
      <c r="H15" s="27" t="e">
        <f t="shared" ref="H15:H22" si="3">F15/G15</f>
        <v>#DIV/0!</v>
      </c>
    </row>
    <row r="16" spans="1:9">
      <c r="A16" s="28" t="s">
        <v>31</v>
      </c>
      <c r="B16" s="30" t="s">
        <v>32</v>
      </c>
      <c r="C16" s="30" t="s">
        <v>33</v>
      </c>
      <c r="D16" s="31">
        <v>6.3</v>
      </c>
      <c r="E16" s="25">
        <v>0.25</v>
      </c>
      <c r="F16" s="24">
        <f t="shared" si="2"/>
        <v>5.0399999999999991</v>
      </c>
      <c r="G16" s="1"/>
      <c r="H16" s="27" t="e">
        <f t="shared" si="3"/>
        <v>#DIV/0!</v>
      </c>
      <c r="I16" s="11" t="s">
        <v>34</v>
      </c>
    </row>
    <row r="17" spans="1:9">
      <c r="A17" s="28" t="s">
        <v>35</v>
      </c>
      <c r="B17" s="30" t="s">
        <v>36</v>
      </c>
      <c r="C17" s="30" t="s">
        <v>33</v>
      </c>
      <c r="D17" s="31">
        <v>24.08</v>
      </c>
      <c r="E17" s="25">
        <v>5</v>
      </c>
      <c r="F17" s="24">
        <f t="shared" si="2"/>
        <v>385.27999999999992</v>
      </c>
      <c r="G17" s="1"/>
      <c r="H17" s="27" t="e">
        <f t="shared" si="3"/>
        <v>#DIV/0!</v>
      </c>
    </row>
    <row r="18" spans="1:9">
      <c r="A18" s="28"/>
      <c r="B18" s="30" t="s">
        <v>37</v>
      </c>
      <c r="C18" s="30" t="s">
        <v>14</v>
      </c>
      <c r="D18" s="31">
        <v>40.549999999999997</v>
      </c>
      <c r="E18" s="25">
        <v>5</v>
      </c>
      <c r="F18" s="24">
        <f t="shared" si="2"/>
        <v>648.79999999999995</v>
      </c>
      <c r="G18" s="1"/>
      <c r="H18" s="27" t="e">
        <f t="shared" si="3"/>
        <v>#DIV/0!</v>
      </c>
    </row>
    <row r="19" spans="1:9">
      <c r="A19" s="28"/>
      <c r="B19" s="30" t="s">
        <v>27</v>
      </c>
      <c r="C19" s="30" t="s">
        <v>26</v>
      </c>
      <c r="D19" s="31">
        <v>39.19</v>
      </c>
      <c r="E19" s="25">
        <v>5</v>
      </c>
      <c r="F19" s="24">
        <f t="shared" si="2"/>
        <v>627.04</v>
      </c>
      <c r="G19" s="1"/>
      <c r="H19" s="27" t="e">
        <f t="shared" si="3"/>
        <v>#DIV/0!</v>
      </c>
    </row>
    <row r="20" spans="1:9">
      <c r="A20" s="28"/>
      <c r="B20" s="30" t="s">
        <v>38</v>
      </c>
      <c r="C20" s="30" t="s">
        <v>39</v>
      </c>
      <c r="D20" s="31">
        <v>72.62</v>
      </c>
      <c r="E20" s="25">
        <v>5</v>
      </c>
      <c r="F20" s="24">
        <f t="shared" si="2"/>
        <v>1161.92</v>
      </c>
      <c r="G20" s="1"/>
      <c r="H20" s="27" t="e">
        <f t="shared" si="3"/>
        <v>#DIV/0!</v>
      </c>
    </row>
    <row r="21" spans="1:9">
      <c r="A21" s="28"/>
      <c r="B21" s="30" t="s">
        <v>40</v>
      </c>
      <c r="C21" s="30" t="s">
        <v>14</v>
      </c>
      <c r="D21" s="31">
        <v>16.66</v>
      </c>
      <c r="E21" s="25">
        <v>5</v>
      </c>
      <c r="F21" s="24">
        <f t="shared" si="2"/>
        <v>266.55999999999995</v>
      </c>
      <c r="G21" s="1"/>
      <c r="H21" s="27" t="e">
        <f t="shared" si="3"/>
        <v>#DIV/0!</v>
      </c>
    </row>
    <row r="22" spans="1:9">
      <c r="A22" s="28"/>
      <c r="B22" s="30" t="s">
        <v>41</v>
      </c>
      <c r="C22" s="30" t="s">
        <v>33</v>
      </c>
      <c r="D22" s="31">
        <v>30.03</v>
      </c>
      <c r="E22" s="25">
        <v>5</v>
      </c>
      <c r="F22" s="24">
        <f t="shared" si="2"/>
        <v>480.47999999999996</v>
      </c>
      <c r="G22" s="1"/>
      <c r="H22" s="27" t="e">
        <f t="shared" si="3"/>
        <v>#DIV/0!</v>
      </c>
    </row>
    <row r="23" spans="1:9">
      <c r="A23" s="28"/>
      <c r="B23" s="30"/>
      <c r="C23" s="30"/>
      <c r="D23" s="31"/>
      <c r="E23" s="25"/>
      <c r="F23" s="24"/>
      <c r="G23" s="26"/>
      <c r="H23" s="27"/>
    </row>
    <row r="24" spans="1:9">
      <c r="A24" s="22" t="s">
        <v>42</v>
      </c>
      <c r="B24" s="23"/>
      <c r="C24" s="23"/>
      <c r="D24" s="24"/>
      <c r="E24" s="25"/>
      <c r="F24" s="24"/>
      <c r="G24" s="26"/>
      <c r="H24" s="27"/>
    </row>
    <row r="25" spans="1:9">
      <c r="A25" s="28" t="s">
        <v>43</v>
      </c>
      <c r="B25" s="30" t="s">
        <v>44</v>
      </c>
      <c r="C25" s="30" t="s">
        <v>14</v>
      </c>
      <c r="D25" s="31">
        <v>14.42</v>
      </c>
      <c r="E25" s="25">
        <v>1</v>
      </c>
      <c r="F25" s="24">
        <f t="shared" ref="F25:F32" si="4">(((D25*(E25*2)*(($H$2/10)/12))))</f>
        <v>46.143999999999998</v>
      </c>
      <c r="G25" s="1"/>
      <c r="H25" s="27" t="e">
        <f t="shared" ref="H25:H32" si="5">F25/G25</f>
        <v>#DIV/0!</v>
      </c>
    </row>
    <row r="26" spans="1:9">
      <c r="A26" s="28" t="s">
        <v>45</v>
      </c>
      <c r="B26" s="30" t="s">
        <v>46</v>
      </c>
      <c r="C26" s="30" t="s">
        <v>14</v>
      </c>
      <c r="D26" s="31">
        <v>49.22</v>
      </c>
      <c r="E26" s="25">
        <v>3</v>
      </c>
      <c r="F26" s="24">
        <f t="shared" si="4"/>
        <v>472.51199999999994</v>
      </c>
      <c r="G26" s="1"/>
      <c r="H26" s="27" t="e">
        <f t="shared" si="5"/>
        <v>#DIV/0!</v>
      </c>
    </row>
    <row r="27" spans="1:9">
      <c r="A27" s="28" t="s">
        <v>47</v>
      </c>
      <c r="B27" s="30" t="s">
        <v>46</v>
      </c>
      <c r="C27" s="30" t="s">
        <v>14</v>
      </c>
      <c r="D27" s="31">
        <v>49.28</v>
      </c>
      <c r="E27" s="25">
        <v>3</v>
      </c>
      <c r="F27" s="24">
        <f t="shared" si="4"/>
        <v>473.08799999999997</v>
      </c>
      <c r="G27" s="1"/>
      <c r="H27" s="27" t="e">
        <f t="shared" si="5"/>
        <v>#DIV/0!</v>
      </c>
    </row>
    <row r="28" spans="1:9">
      <c r="A28" s="28" t="s">
        <v>48</v>
      </c>
      <c r="B28" s="30" t="s">
        <v>46</v>
      </c>
      <c r="C28" s="30" t="s">
        <v>14</v>
      </c>
      <c r="D28" s="31">
        <v>46.85</v>
      </c>
      <c r="E28" s="25">
        <v>3</v>
      </c>
      <c r="F28" s="24">
        <f t="shared" si="4"/>
        <v>449.76</v>
      </c>
      <c r="G28" s="1"/>
      <c r="H28" s="27" t="e">
        <f t="shared" si="5"/>
        <v>#DIV/0!</v>
      </c>
    </row>
    <row r="29" spans="1:9">
      <c r="A29" s="28" t="s">
        <v>49</v>
      </c>
      <c r="B29" s="30" t="s">
        <v>50</v>
      </c>
      <c r="C29" s="30" t="s">
        <v>14</v>
      </c>
      <c r="D29" s="31">
        <v>12.02</v>
      </c>
      <c r="E29" s="25">
        <v>1</v>
      </c>
      <c r="F29" s="24">
        <f t="shared" si="4"/>
        <v>38.463999999999999</v>
      </c>
      <c r="G29" s="1"/>
      <c r="H29" s="27" t="e">
        <f t="shared" si="5"/>
        <v>#DIV/0!</v>
      </c>
    </row>
    <row r="30" spans="1:9">
      <c r="A30" s="28" t="s">
        <v>51</v>
      </c>
      <c r="B30" s="30" t="s">
        <v>46</v>
      </c>
      <c r="C30" s="30" t="s">
        <v>14</v>
      </c>
      <c r="D30" s="31">
        <v>54.87</v>
      </c>
      <c r="E30" s="25">
        <v>3</v>
      </c>
      <c r="F30" s="24">
        <f t="shared" si="4"/>
        <v>526.75199999999995</v>
      </c>
      <c r="G30" s="1"/>
      <c r="H30" s="27" t="e">
        <f t="shared" si="5"/>
        <v>#DIV/0!</v>
      </c>
    </row>
    <row r="31" spans="1:9">
      <c r="A31" s="28" t="s">
        <v>52</v>
      </c>
      <c r="B31" s="30" t="s">
        <v>46</v>
      </c>
      <c r="C31" s="30" t="s">
        <v>14</v>
      </c>
      <c r="D31" s="31">
        <v>46.95</v>
      </c>
      <c r="E31" s="25">
        <v>3</v>
      </c>
      <c r="F31" s="24">
        <f t="shared" si="4"/>
        <v>450.72</v>
      </c>
      <c r="G31" s="1"/>
      <c r="H31" s="27" t="e">
        <f t="shared" si="5"/>
        <v>#DIV/0!</v>
      </c>
    </row>
    <row r="32" spans="1:9">
      <c r="A32" s="28" t="s">
        <v>53</v>
      </c>
      <c r="B32" s="30" t="s">
        <v>54</v>
      </c>
      <c r="C32" s="30" t="s">
        <v>14</v>
      </c>
      <c r="D32" s="31">
        <v>40.520000000000003</v>
      </c>
      <c r="E32" s="25">
        <v>0.25</v>
      </c>
      <c r="F32" s="24">
        <f t="shared" si="4"/>
        <v>32.415999999999997</v>
      </c>
      <c r="G32" s="1"/>
      <c r="H32" s="27" t="e">
        <f t="shared" si="5"/>
        <v>#DIV/0!</v>
      </c>
      <c r="I32" s="11" t="s">
        <v>34</v>
      </c>
    </row>
    <row r="33" spans="1:8">
      <c r="A33" s="28"/>
      <c r="B33" s="30"/>
      <c r="C33" s="30"/>
      <c r="D33" s="31"/>
      <c r="E33" s="25"/>
      <c r="F33" s="24"/>
      <c r="G33" s="26"/>
      <c r="H33" s="27"/>
    </row>
    <row r="34" spans="1:8">
      <c r="A34" s="74" t="s">
        <v>55</v>
      </c>
      <c r="B34" s="75"/>
      <c r="C34" s="30"/>
      <c r="D34" s="31"/>
      <c r="E34" s="25"/>
      <c r="F34" s="24"/>
      <c r="G34" s="26"/>
      <c r="H34" s="27"/>
    </row>
    <row r="35" spans="1:8">
      <c r="A35" s="28"/>
      <c r="B35" s="30" t="s">
        <v>56</v>
      </c>
      <c r="C35" s="30" t="s">
        <v>39</v>
      </c>
      <c r="D35" s="31">
        <v>117.04</v>
      </c>
      <c r="E35" s="25">
        <v>5</v>
      </c>
      <c r="F35" s="24">
        <f>(((D35*(E35*2)*(($H$2/10)/12))))</f>
        <v>1872.64</v>
      </c>
      <c r="G35" s="1"/>
      <c r="H35" s="27" t="e">
        <f>F35/G35</f>
        <v>#DIV/0!</v>
      </c>
    </row>
    <row r="36" spans="1:8">
      <c r="A36" s="28"/>
      <c r="B36" s="30" t="s">
        <v>57</v>
      </c>
      <c r="C36" s="30" t="s">
        <v>26</v>
      </c>
      <c r="D36" s="31">
        <v>4.7300000000000004</v>
      </c>
      <c r="E36" s="25">
        <v>1</v>
      </c>
      <c r="F36" s="24">
        <f>(((D36*(E36*2)*(($H$2/10)/12))))</f>
        <v>15.135999999999999</v>
      </c>
      <c r="G36" s="1"/>
      <c r="H36" s="27" t="e">
        <f>F36/G36</f>
        <v>#DIV/0!</v>
      </c>
    </row>
    <row r="37" spans="1:8">
      <c r="A37" s="28"/>
      <c r="B37" s="30" t="s">
        <v>58</v>
      </c>
      <c r="C37" s="30" t="s">
        <v>33</v>
      </c>
      <c r="D37" s="31">
        <v>3.49</v>
      </c>
      <c r="E37" s="25">
        <v>5</v>
      </c>
      <c r="F37" s="24">
        <f>(((D37*(E37*2)*(($H$2/10)/12))))</f>
        <v>55.84</v>
      </c>
      <c r="G37" s="1"/>
      <c r="H37" s="27" t="e">
        <f>F37/G37</f>
        <v>#DIV/0!</v>
      </c>
    </row>
    <row r="38" spans="1:8">
      <c r="A38" s="28"/>
      <c r="B38" s="30"/>
      <c r="C38" s="30"/>
      <c r="D38" s="31"/>
      <c r="E38" s="25"/>
      <c r="F38" s="24"/>
      <c r="G38" s="26"/>
      <c r="H38" s="27"/>
    </row>
    <row r="39" spans="1:8">
      <c r="A39" s="22" t="s">
        <v>59</v>
      </c>
      <c r="B39" s="23"/>
      <c r="C39" s="23"/>
      <c r="D39" s="24"/>
      <c r="E39" s="25"/>
      <c r="F39" s="24"/>
      <c r="G39" s="26"/>
      <c r="H39" s="27"/>
    </row>
    <row r="40" spans="1:8">
      <c r="A40" s="28" t="s">
        <v>60</v>
      </c>
      <c r="B40" s="30" t="s">
        <v>61</v>
      </c>
      <c r="C40" s="30" t="s">
        <v>14</v>
      </c>
      <c r="D40" s="31">
        <v>49.28</v>
      </c>
      <c r="E40" s="25">
        <v>5</v>
      </c>
      <c r="F40" s="24">
        <f t="shared" ref="F40:F41" si="6">(((D40*(E40*2)*(($H$2/10)/12))))</f>
        <v>788.4799999999999</v>
      </c>
      <c r="G40" s="1"/>
      <c r="H40" s="27" t="e">
        <f>F40/G40</f>
        <v>#DIV/0!</v>
      </c>
    </row>
    <row r="41" spans="1:8">
      <c r="A41" s="28" t="s">
        <v>62</v>
      </c>
      <c r="B41" s="30" t="s">
        <v>63</v>
      </c>
      <c r="C41" s="30" t="s">
        <v>14</v>
      </c>
      <c r="D41" s="31">
        <v>63.13</v>
      </c>
      <c r="E41" s="25">
        <v>5</v>
      </c>
      <c r="F41" s="24">
        <f t="shared" si="6"/>
        <v>1010.08</v>
      </c>
      <c r="G41" s="1"/>
      <c r="H41" s="27" t="e">
        <f t="shared" ref="H41" si="7">F41/G41</f>
        <v>#DIV/0!</v>
      </c>
    </row>
    <row r="42" spans="1:8">
      <c r="A42" s="26"/>
      <c r="B42" s="32" t="s">
        <v>64</v>
      </c>
      <c r="C42" s="32"/>
      <c r="D42" s="33">
        <f>SUM(D6:D41)</f>
        <v>1130.73</v>
      </c>
      <c r="E42" s="29"/>
      <c r="F42" s="33">
        <f>SUM(F6:F41)</f>
        <v>12826.607999999997</v>
      </c>
      <c r="G42" s="23"/>
      <c r="H42" s="33" t="e">
        <f>SUM(H6:H41)</f>
        <v>#DIV/0!</v>
      </c>
    </row>
    <row r="43" spans="1:8">
      <c r="G43" s="19"/>
      <c r="H43" s="34"/>
    </row>
    <row r="44" spans="1:8" ht="33.75">
      <c r="A44" s="14"/>
      <c r="B44" s="63" t="s">
        <v>91</v>
      </c>
      <c r="C44" s="35"/>
      <c r="D44" s="15" t="s">
        <v>65</v>
      </c>
      <c r="E44" s="15" t="s">
        <v>66</v>
      </c>
      <c r="F44" s="36"/>
      <c r="G44" s="37" t="s">
        <v>67</v>
      </c>
      <c r="H44" s="38" t="e">
        <f>H42</f>
        <v>#DIV/0!</v>
      </c>
    </row>
    <row r="45" spans="1:8">
      <c r="A45" s="14"/>
      <c r="B45" s="35" t="s">
        <v>68</v>
      </c>
      <c r="C45" s="35"/>
      <c r="D45" s="2"/>
      <c r="E45" s="61">
        <f>D45*1.19</f>
        <v>0</v>
      </c>
      <c r="G45" s="39" t="s">
        <v>69</v>
      </c>
      <c r="H45" s="38" t="e">
        <f>(H44*12)/H2</f>
        <v>#DIV/0!</v>
      </c>
    </row>
    <row r="46" spans="1:8">
      <c r="B46" s="29" t="s">
        <v>70</v>
      </c>
      <c r="C46" s="3"/>
      <c r="G46" s="37" t="s">
        <v>71</v>
      </c>
      <c r="H46" s="40" t="e">
        <f>F42/H42</f>
        <v>#DIV/0!</v>
      </c>
    </row>
    <row r="47" spans="1:8">
      <c r="B47" s="29" t="s">
        <v>72</v>
      </c>
      <c r="C47" s="62"/>
      <c r="G47" s="37" t="s">
        <v>73</v>
      </c>
      <c r="H47" s="4"/>
    </row>
    <row r="48" spans="1:8">
      <c r="A48" s="14"/>
      <c r="B48" s="35" t="s">
        <v>93</v>
      </c>
      <c r="C48" s="35"/>
      <c r="D48" s="2"/>
      <c r="E48" s="61">
        <f>D48*1.19</f>
        <v>0</v>
      </c>
      <c r="G48" s="37" t="s">
        <v>74</v>
      </c>
      <c r="H48" s="41" t="e">
        <f>H47*H44</f>
        <v>#DIV/0!</v>
      </c>
    </row>
    <row r="49" spans="1:10">
      <c r="B49" s="29" t="s">
        <v>75</v>
      </c>
      <c r="C49" s="35"/>
      <c r="D49" s="5"/>
      <c r="E49" s="26"/>
      <c r="G49" s="37" t="s">
        <v>76</v>
      </c>
      <c r="H49" s="41" t="e">
        <f>H48*1.19</f>
        <v>#DIV/0!</v>
      </c>
    </row>
    <row r="50" spans="1:10">
      <c r="D50" s="42"/>
      <c r="E50" s="42"/>
      <c r="G50" s="37" t="s">
        <v>77</v>
      </c>
      <c r="H50" s="41" t="e">
        <f>H49*12</f>
        <v>#DIV/0!</v>
      </c>
    </row>
    <row r="51" spans="1:10" ht="12" thickBot="1">
      <c r="B51" s="43" t="s">
        <v>78</v>
      </c>
      <c r="C51" s="43"/>
      <c r="D51" s="44" t="s">
        <v>79</v>
      </c>
      <c r="E51" s="29" t="s">
        <v>80</v>
      </c>
      <c r="G51" s="19"/>
    </row>
    <row r="52" spans="1:10">
      <c r="B52" s="29" t="s">
        <v>81</v>
      </c>
      <c r="C52" s="29"/>
      <c r="D52" s="6"/>
      <c r="E52" s="28"/>
      <c r="F52" s="11"/>
      <c r="G52" s="45" t="s">
        <v>82</v>
      </c>
    </row>
    <row r="53" spans="1:10" ht="12" thickBot="1">
      <c r="B53" s="29" t="s">
        <v>83</v>
      </c>
      <c r="C53" s="29"/>
      <c r="D53" s="7"/>
      <c r="E53" s="28"/>
      <c r="F53" s="11"/>
      <c r="G53" s="46" t="s">
        <v>84</v>
      </c>
      <c r="H53" s="47"/>
    </row>
    <row r="54" spans="1:10">
      <c r="B54" s="29" t="s">
        <v>85</v>
      </c>
      <c r="C54" s="29"/>
      <c r="D54" s="8"/>
      <c r="E54" s="28"/>
      <c r="H54" s="48"/>
    </row>
    <row r="55" spans="1:10">
      <c r="B55" s="29" t="s">
        <v>86</v>
      </c>
      <c r="C55" s="29"/>
      <c r="D55" s="9"/>
      <c r="E55" s="28"/>
      <c r="H55" s="48"/>
    </row>
    <row r="56" spans="1:10">
      <c r="H56" s="48"/>
    </row>
    <row r="57" spans="1:10" ht="11.25" customHeight="1">
      <c r="A57" s="76" t="s">
        <v>92</v>
      </c>
      <c r="B57" s="76"/>
      <c r="C57" s="76"/>
      <c r="D57" s="76"/>
      <c r="E57" s="76"/>
      <c r="F57" s="76"/>
      <c r="G57" s="76"/>
      <c r="H57" s="76"/>
      <c r="J57" s="49"/>
    </row>
    <row r="58" spans="1:10">
      <c r="A58" s="76"/>
      <c r="B58" s="76"/>
      <c r="C58" s="76"/>
      <c r="D58" s="76"/>
      <c r="E58" s="76"/>
      <c r="F58" s="76"/>
      <c r="G58" s="76"/>
      <c r="H58" s="76"/>
    </row>
    <row r="59" spans="1:10" ht="5.25" customHeight="1">
      <c r="A59" s="50"/>
      <c r="D59" s="51"/>
      <c r="F59" s="11"/>
      <c r="H59" s="13"/>
    </row>
    <row r="60" spans="1:10">
      <c r="A60" s="50"/>
      <c r="D60" s="51"/>
      <c r="F60" s="11"/>
    </row>
    <row r="61" spans="1:10" s="52" customFormat="1" ht="25.5" customHeight="1">
      <c r="A61" s="77" t="s">
        <v>87</v>
      </c>
      <c r="B61" s="78"/>
      <c r="C61" s="78"/>
      <c r="D61" s="78"/>
      <c r="E61" s="78"/>
      <c r="F61" s="78"/>
      <c r="G61" s="78"/>
      <c r="H61" s="79"/>
    </row>
    <row r="62" spans="1:10" s="52" customFormat="1">
      <c r="A62" s="69"/>
      <c r="B62" s="70"/>
      <c r="C62" s="70"/>
      <c r="D62" s="70"/>
      <c r="E62" s="70"/>
      <c r="F62" s="70"/>
      <c r="G62" s="70"/>
      <c r="H62" s="71"/>
    </row>
    <row r="63" spans="1:10" s="52" customFormat="1">
      <c r="A63" s="53" t="s">
        <v>88</v>
      </c>
      <c r="B63" s="64"/>
      <c r="E63" s="51"/>
      <c r="F63" s="65"/>
      <c r="G63" s="12"/>
      <c r="H63" s="66"/>
    </row>
    <row r="64" spans="1:10">
      <c r="A64" s="54" t="s">
        <v>89</v>
      </c>
      <c r="B64" s="34"/>
      <c r="F64" s="65"/>
      <c r="G64" s="12"/>
      <c r="H64" s="67"/>
    </row>
    <row r="65" spans="1:8">
      <c r="A65" s="55"/>
      <c r="B65" s="34"/>
      <c r="F65" s="65"/>
      <c r="G65" s="12"/>
      <c r="H65" s="67"/>
    </row>
    <row r="66" spans="1:8">
      <c r="A66" s="55"/>
      <c r="B66" s="34"/>
      <c r="F66" s="65"/>
      <c r="G66" s="12"/>
      <c r="H66" s="67"/>
    </row>
    <row r="67" spans="1:8">
      <c r="A67" s="55"/>
      <c r="B67" s="34"/>
      <c r="F67" s="65"/>
      <c r="G67" s="12"/>
      <c r="H67" s="67"/>
    </row>
    <row r="68" spans="1:8" ht="17.25" customHeight="1">
      <c r="A68" s="55"/>
      <c r="B68" s="34"/>
      <c r="E68" s="51"/>
      <c r="F68" s="65"/>
      <c r="H68" s="67"/>
    </row>
    <row r="69" spans="1:8">
      <c r="A69" s="56" t="s">
        <v>90</v>
      </c>
      <c r="B69" s="57"/>
      <c r="C69" s="58"/>
      <c r="D69" s="58"/>
      <c r="E69" s="58"/>
      <c r="F69" s="59"/>
      <c r="G69" s="58"/>
      <c r="H69" s="68"/>
    </row>
    <row r="70" spans="1:8">
      <c r="A70" s="11"/>
      <c r="D70" s="13"/>
      <c r="E70" s="60"/>
      <c r="F70" s="11"/>
      <c r="G70" s="12"/>
      <c r="H70" s="12"/>
    </row>
  </sheetData>
  <sheetProtection algorithmName="SHA-512" hashValue="oddYg2kcjlZFl3vEtyPBWdvJnCVCAc59tgUr4hh1G7yt4Yips7MTQ8hbfz4+EsYG4bw8GPhbLn2dcv5LmdiYVg==" saltValue="gHFVthx8nofaPsiFkMe8Tg==" spinCount="100000" sheet="1" selectLockedCells="1"/>
  <protectedRanges>
    <protectedRange password="C61A" sqref="H53:H56" name="Bereich3"/>
    <protectedRange password="C61A" sqref="G6:G37" name="Bereich1"/>
    <protectedRange password="C61A" sqref="H47" name="Bereich2_1"/>
    <protectedRange password="C61A" sqref="D48:E49 D45:E45" name="Bereich3_2"/>
    <protectedRange password="C61A" sqref="D51:D55" name="Bereich3_3"/>
    <protectedRange password="C61A" sqref="C46" name="Bereich3_1"/>
    <protectedRange password="C61A" sqref="G38:G41" name="Bereich1_1"/>
  </protectedRanges>
  <mergeCells count="6">
    <mergeCell ref="A62:H62"/>
    <mergeCell ref="F2:G2"/>
    <mergeCell ref="A14:B14"/>
    <mergeCell ref="A34:B34"/>
    <mergeCell ref="A57:H58"/>
    <mergeCell ref="A61:H61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 Reinigung Grundschule
Lohmener Str. 3, 0829 Stadt Wehlen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Grundschule</vt:lpstr>
      <vt:lpstr>Grundschule!Drucktitel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2025-06-06T08:49:02Z</cp:lastPrinted>
  <dcterms:created xsi:type="dcterms:W3CDTF">2025-06-03T14:15:16Z</dcterms:created>
  <dcterms:modified xsi:type="dcterms:W3CDTF">2025-08-01T07:17:41Z</dcterms:modified>
</cp:coreProperties>
</file>