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Beschaffung\Ausschreibung Reinigung Wehlen\#Unterlagen für Ausschreibung\"/>
    </mc:Choice>
  </mc:AlternateContent>
  <xr:revisionPtr revIDLastSave="0" documentId="13_ncr:1_{7E147775-F67E-4BFC-A037-B21B701FA7B0}" xr6:coauthVersionLast="47" xr6:coauthVersionMax="47" xr10:uidLastSave="{00000000-0000-0000-0000-000000000000}"/>
  <bookViews>
    <workbookView xWindow="28680" yWindow="-120" windowWidth="29040" windowHeight="15990" xr2:uid="{EB74BA4D-B35F-4555-88F0-8AB0C9475884}"/>
  </bookViews>
  <sheets>
    <sheet name="Kita SW" sheetId="1" r:id="rId1"/>
  </sheets>
  <definedNames>
    <definedName name="_xlnm.Print_Titles" localSheetId="0">'Kita SW'!$3:$3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48" i="1"/>
  <c r="D45" i="1"/>
  <c r="F43" i="1"/>
  <c r="H43" i="1" s="1"/>
  <c r="F42" i="1"/>
  <c r="H42" i="1" s="1"/>
  <c r="H40" i="1"/>
  <c r="H39" i="1"/>
  <c r="F37" i="1"/>
  <c r="H37" i="1" s="1"/>
  <c r="F36" i="1"/>
  <c r="H36" i="1" s="1"/>
  <c r="F35" i="1"/>
  <c r="H35" i="1" s="1"/>
  <c r="F34" i="1"/>
  <c r="H34" i="1" s="1"/>
  <c r="F33" i="1"/>
  <c r="H33" i="1" s="1"/>
  <c r="F32" i="1"/>
  <c r="F31" i="1"/>
  <c r="H31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F45" i="1" l="1"/>
  <c r="H6" i="1"/>
  <c r="H45" i="1" s="1"/>
  <c r="H47" i="1" s="1"/>
  <c r="H51" i="1" l="1"/>
  <c r="H52" i="1" s="1"/>
  <c r="H53" i="1" s="1"/>
  <c r="H48" i="1"/>
  <c r="H49" i="1"/>
</calcChain>
</file>

<file path=xl/sharedStrings.xml><?xml version="1.0" encoding="utf-8"?>
<sst xmlns="http://schemas.openxmlformats.org/spreadsheetml/2006/main" count="107" uniqueCount="77">
  <si>
    <t>Leistungsverzeichnis: Unterhaltsreinigung, Grundreinigung, Glasreinigung</t>
  </si>
  <si>
    <t>Reinigungstage/Kalenderjahr</t>
  </si>
  <si>
    <t>Raum-Nr.:</t>
  </si>
  <si>
    <t xml:space="preserve">Raumbezeichnung  </t>
  </si>
  <si>
    <t>Bodenbelagsart</t>
  </si>
  <si>
    <t>Fläche in m²</t>
  </si>
  <si>
    <t>Reinigungs-
turnus / 
Woche</t>
  </si>
  <si>
    <t>Reinigungs-
fläche/
Monat</t>
  </si>
  <si>
    <t>Leistung in m² pro h</t>
  </si>
  <si>
    <t>h-Bedarf /
Monat</t>
  </si>
  <si>
    <t>Kita "Elbkinderland" Stadt Wehlen</t>
  </si>
  <si>
    <t>Kellergeschoss</t>
  </si>
  <si>
    <t>Toilette</t>
  </si>
  <si>
    <t>Fliesen</t>
  </si>
  <si>
    <t>Kindertoilette</t>
  </si>
  <si>
    <t>Eingang/Garderobe</t>
  </si>
  <si>
    <t>Bewegungsraum</t>
  </si>
  <si>
    <t>PVC/Linoleum</t>
  </si>
  <si>
    <t>Wirtschaftsraum/Waschmaschinen</t>
  </si>
  <si>
    <t>Kellergang</t>
  </si>
  <si>
    <t>Erdgeschoss</t>
  </si>
  <si>
    <t>Hort Klasse 1 Raum 1</t>
  </si>
  <si>
    <t>Hort Klasse 1 Raum 2</t>
  </si>
  <si>
    <t>Flur</t>
  </si>
  <si>
    <t>Toiletten</t>
  </si>
  <si>
    <t>Treppe/Podest</t>
  </si>
  <si>
    <t>Eingangsbereich</t>
  </si>
  <si>
    <t>1. Obergeschoss</t>
  </si>
  <si>
    <t>Krippenraum 1</t>
  </si>
  <si>
    <t>Krippenraum 1 (Teilbereich)</t>
  </si>
  <si>
    <t>Teppich</t>
  </si>
  <si>
    <t>Krippenraum 2</t>
  </si>
  <si>
    <t>Krippenraum 2 (Teilbereich)</t>
  </si>
  <si>
    <t>Wickelraum</t>
  </si>
  <si>
    <t>2. Obergeschoss</t>
  </si>
  <si>
    <t>Gruppenraum 1</t>
  </si>
  <si>
    <t>Kindergartenraum</t>
  </si>
  <si>
    <t>Küche</t>
  </si>
  <si>
    <t>Lager</t>
  </si>
  <si>
    <t>Waschraum/WC Kinder/Personal</t>
  </si>
  <si>
    <t>Dachgeschoss</t>
  </si>
  <si>
    <t>Büro Leitung</t>
  </si>
  <si>
    <t>Lager Groß</t>
  </si>
  <si>
    <t>monatlich - 0,25/Woche</t>
  </si>
  <si>
    <t>weitere Flächen</t>
  </si>
  <si>
    <t>Treppenhaus EG bis 2. OG</t>
  </si>
  <si>
    <t>PVC und Stein</t>
  </si>
  <si>
    <t>Treppe 2. OG in DG</t>
  </si>
  <si>
    <t>Gesamt:</t>
  </si>
  <si>
    <t>netto</t>
  </si>
  <si>
    <t>brutto</t>
  </si>
  <si>
    <t>h-Bedarf/Monat:</t>
  </si>
  <si>
    <t xml:space="preserve">Glasreinigung, 1x Jahr: </t>
  </si>
  <si>
    <t>Durchschn. h-Bedarf/Reinigungstag</t>
  </si>
  <si>
    <t>Leistungswert pro Stunde</t>
  </si>
  <si>
    <t>Leistungswert(LW) in m²/h:</t>
  </si>
  <si>
    <t>Glasreinigung h pro Reinigung:</t>
  </si>
  <si>
    <t>Unternehmerstundenlohnsatz netto:</t>
  </si>
  <si>
    <t xml:space="preserve">Grundreinigung, 1x Jahr netto: </t>
  </si>
  <si>
    <t>Gesamtkosten pro Monat netto:</t>
  </si>
  <si>
    <t>Grundreinigung h pro Reinigung:</t>
  </si>
  <si>
    <t>Gesamtkosten pro Monat brutto:</t>
  </si>
  <si>
    <t>Gesamtkosten pro Jahr brutto:</t>
  </si>
  <si>
    <t>Objektkontrollen durch Objektleitung d. Bieters</t>
  </si>
  <si>
    <t>RT = Reinigungstage</t>
  </si>
  <si>
    <t>Kosten pro Objektkontrolle d.Objektleitg. netto:</t>
  </si>
  <si>
    <t>Reinigungszeitfenster:</t>
  </si>
  <si>
    <t xml:space="preserve">Kalk. h pro Durchführg. der Objektkontrolle: </t>
  </si>
  <si>
    <t>Mo.-Fr. ab 16:00 Uhr bis 22:00 Uhr</t>
  </si>
  <si>
    <t>Anzahl der kalk. Objektkontrollen pro Kalenderjahr:</t>
  </si>
  <si>
    <t xml:space="preserve">Kosten pro Kalenderjahr für Objektkontrollen  </t>
  </si>
  <si>
    <t>Durch den Bieter sind die gekennzeichneten Zellen - Leistung pro h, Unternehmerstundenlohnsatz, Angaben zu Objektkontrollen, Glasreinigung, Grundreinigung - auszufüllen. Der Unternehmerstundenlohnsatz netto versteht sich inklusive der Kosten für Objektkontrollen.</t>
  </si>
  <si>
    <t>Diese Kalkulation ist ausgefüllt als Ausdruck dem Angebot beizulegen.</t>
  </si>
  <si>
    <t>Datum:</t>
  </si>
  <si>
    <t>Unterschrift Bieter</t>
  </si>
  <si>
    <t>Basis (240 RT/Jahr)</t>
  </si>
  <si>
    <r>
      <t xml:space="preserve">Fensterfläche doppelseitig:
</t>
    </r>
    <r>
      <rPr>
        <sz val="8"/>
        <color theme="1"/>
        <rFont val="Frutiger LT 45 Light"/>
        <family val="2"/>
      </rPr>
      <t>Glasreinigung inkl. Rahmen 184,6 m²
Innenglas Reingung 20,2 m²</t>
    </r>
    <r>
      <rPr>
        <b/>
        <sz val="8"/>
        <color theme="1"/>
        <rFont val="Frutiger LT 45 Light"/>
        <family val="2"/>
      </rPr>
      <t xml:space="preserve">
Gesamt: 204,8 m²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</si>
</sst>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1]_-;\-* #,##0.00\ [$€-1]_-;_-* &quot;-&quot;??\ [$€-1]_-"/>
    <numFmt numFmtId="165" formatCode="_-* #,##0.00\ [$€-407]_-;\-* #,##0.00\ [$€-407]_-;_-* &quot;-&quot;??\ [$€-407]_-;_-@_-"/>
    <numFmt numFmtId="166" formatCode="_-* #,##0.00\ [$€-1]_-;\-* #,##0.00\ [$€-1]_-;_-* &quot;-&quot;??\ [$€-1]_-;_-@_-"/>
    <numFmt numFmtId="167" formatCode="#,##0.00_ ;\-#,##0.00\ "/>
  </numFmts>
  <fonts count="13">
    <font>
      <sz val="11"/>
      <color theme="1"/>
      <name val="Calibri"/>
      <family val="2"/>
    </font>
    <font>
      <sz val="10"/>
      <name val="Arial"/>
    </font>
    <font>
      <b/>
      <u/>
      <sz val="8"/>
      <name val="Frutiger LT 45 Light"/>
      <family val="2"/>
    </font>
    <font>
      <sz val="8"/>
      <name val="Frutiger LT 45 Light"/>
      <family val="2"/>
    </font>
    <font>
      <b/>
      <sz val="8"/>
      <name val="Frutiger LT 45 Light"/>
      <family val="2"/>
    </font>
    <font>
      <b/>
      <sz val="8"/>
      <color rgb="FFFF0000"/>
      <name val="Frutiger LT 45 Light"/>
      <family val="2"/>
    </font>
    <font>
      <sz val="8"/>
      <color indexed="8"/>
      <name val="Frutiger LT 45 Light"/>
      <family val="2"/>
    </font>
    <font>
      <b/>
      <sz val="8"/>
      <name val="Frutiger LT 45 Light"/>
    </font>
    <font>
      <b/>
      <sz val="7"/>
      <name val="Frutiger LT 45 Light"/>
      <family val="2"/>
    </font>
    <font>
      <sz val="10"/>
      <name val="Arial"/>
      <family val="2"/>
    </font>
    <font>
      <b/>
      <sz val="8"/>
      <color theme="1"/>
      <name val="Frutiger LT 45 Light"/>
      <family val="2"/>
    </font>
    <font>
      <sz val="8"/>
      <name val="Arial"/>
      <family val="2"/>
    </font>
    <font>
      <sz val="8"/>
      <color theme="1"/>
      <name val="Frutiger LT 45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9" fillId="0" borderId="0" applyFont="0" applyFill="0" applyBorder="0" applyAlignment="0" applyProtection="0"/>
  </cellStyleXfs>
  <cellXfs count="85">
    <xf numFmtId="0" fontId="0" fillId="0" borderId="0" xfId="0"/>
    <xf numFmtId="0" fontId="3" fillId="3" borderId="2" xfId="1" applyFont="1" applyFill="1" applyBorder="1" applyAlignment="1" applyProtection="1">
      <alignment horizontal="center" vertical="center"/>
      <protection locked="0"/>
    </xf>
    <xf numFmtId="165" fontId="3" fillId="5" borderId="2" xfId="2" applyNumberFormat="1" applyFont="1" applyFill="1" applyBorder="1" applyAlignment="1" applyProtection="1">
      <alignment horizontal="right" vertical="center"/>
      <protection locked="0"/>
    </xf>
    <xf numFmtId="2" fontId="3" fillId="5" borderId="2" xfId="2" applyNumberFormat="1" applyFont="1" applyFill="1" applyBorder="1" applyAlignment="1" applyProtection="1">
      <alignment horizontal="right" vertical="center"/>
      <protection locked="0"/>
    </xf>
    <xf numFmtId="0" fontId="3" fillId="5" borderId="2" xfId="1" applyFont="1" applyFill="1" applyBorder="1" applyAlignment="1" applyProtection="1">
      <alignment vertical="center"/>
      <protection locked="0"/>
    </xf>
    <xf numFmtId="165" fontId="3" fillId="3" borderId="2" xfId="2" applyNumberFormat="1" applyFont="1" applyFill="1" applyBorder="1" applyAlignment="1" applyProtection="1">
      <alignment horizontal="right" vertical="center"/>
      <protection locked="0"/>
    </xf>
    <xf numFmtId="4" fontId="3" fillId="3" borderId="2" xfId="2" applyNumberFormat="1" applyFont="1" applyFill="1" applyBorder="1" applyAlignment="1" applyProtection="1">
      <alignment horizontal="right" vertical="center"/>
      <protection locked="0"/>
    </xf>
    <xf numFmtId="4" fontId="3" fillId="3" borderId="2" xfId="1" applyNumberFormat="1" applyFont="1" applyFill="1" applyBorder="1" applyAlignment="1" applyProtection="1">
      <alignment horizontal="right" vertical="center"/>
      <protection locked="0"/>
    </xf>
    <xf numFmtId="165" fontId="3" fillId="3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4" fontId="3" fillId="0" borderId="2" xfId="1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2" fontId="3" fillId="0" borderId="2" xfId="1" applyNumberFormat="1" applyFont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4" fontId="6" fillId="0" borderId="2" xfId="1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/>
    </xf>
    <xf numFmtId="2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vertical="center"/>
    </xf>
    <xf numFmtId="2" fontId="4" fillId="0" borderId="0" xfId="1" applyNumberFormat="1" applyFont="1" applyAlignment="1">
      <alignment horizontal="right" vertical="center"/>
    </xf>
    <xf numFmtId="0" fontId="8" fillId="4" borderId="2" xfId="1" applyFont="1" applyFill="1" applyBorder="1" applyAlignment="1">
      <alignment vertical="center"/>
    </xf>
    <xf numFmtId="2" fontId="4" fillId="0" borderId="2" xfId="1" applyNumberFormat="1" applyFont="1" applyBorder="1" applyAlignment="1">
      <alignment horizontal="right" vertical="center"/>
    </xf>
    <xf numFmtId="165" fontId="4" fillId="0" borderId="2" xfId="2" applyNumberFormat="1" applyFont="1" applyFill="1" applyBorder="1" applyAlignment="1" applyProtection="1">
      <alignment horizontal="right" vertical="center"/>
    </xf>
    <xf numFmtId="0" fontId="8" fillId="4" borderId="2" xfId="1" applyFont="1" applyFill="1" applyBorder="1" applyAlignment="1">
      <alignment horizontal="left" vertical="center"/>
    </xf>
    <xf numFmtId="1" fontId="4" fillId="0" borderId="2" xfId="1" applyNumberFormat="1" applyFont="1" applyBorder="1" applyAlignment="1">
      <alignment horizontal="right" vertical="center"/>
    </xf>
    <xf numFmtId="164" fontId="4" fillId="5" borderId="2" xfId="2" applyFont="1" applyFill="1" applyBorder="1" applyAlignment="1" applyProtection="1">
      <alignment horizontal="right" vertical="center"/>
    </xf>
    <xf numFmtId="166" fontId="4" fillId="0" borderId="2" xfId="1" applyNumberFormat="1" applyFont="1" applyBorder="1" applyAlignment="1">
      <alignment horizontal="right" vertical="center"/>
    </xf>
    <xf numFmtId="49" fontId="4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4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164" fontId="3" fillId="0" borderId="0" xfId="2" applyFont="1" applyFill="1" applyBorder="1" applyAlignment="1" applyProtection="1">
      <alignment horizontal="right" vertical="center"/>
    </xf>
    <xf numFmtId="167" fontId="3" fillId="0" borderId="0" xfId="2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" fillId="0" borderId="8" xfId="1" applyFont="1" applyBorder="1" applyAlignment="1">
      <alignment horizontal="left" vertical="center"/>
    </xf>
    <xf numFmtId="0" fontId="4" fillId="3" borderId="8" xfId="1" applyFont="1" applyFill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3" borderId="9" xfId="1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right" vertical="center"/>
    </xf>
    <xf numFmtId="2" fontId="3" fillId="0" borderId="0" xfId="1" applyNumberFormat="1" applyFont="1" applyAlignment="1">
      <alignment horizontal="center" vertical="center"/>
    </xf>
    <xf numFmtId="2" fontId="3" fillId="5" borderId="2" xfId="1" applyNumberFormat="1" applyFont="1" applyFill="1" applyBorder="1" applyAlignment="1" applyProtection="1">
      <alignment vertical="center"/>
      <protection locked="0"/>
    </xf>
    <xf numFmtId="0" fontId="10" fillId="0" borderId="2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4" xfId="1" applyNumberFormat="1" applyFont="1" applyBorder="1" applyAlignment="1">
      <alignment horizontal="left" vertical="center"/>
    </xf>
    <xf numFmtId="164" fontId="5" fillId="0" borderId="0" xfId="2" applyFont="1" applyFill="1" applyBorder="1" applyAlignment="1" applyProtection="1">
      <alignment horizontal="left" vertical="center" wrapText="1"/>
    </xf>
    <xf numFmtId="0" fontId="4" fillId="5" borderId="3" xfId="1" applyFont="1" applyFill="1" applyBorder="1" applyAlignment="1">
      <alignment horizontal="left" vertical="center" wrapText="1"/>
    </xf>
    <xf numFmtId="0" fontId="4" fillId="5" borderId="7" xfId="1" applyFont="1" applyFill="1" applyBorder="1" applyAlignment="1">
      <alignment horizontal="left" vertical="center" wrapText="1"/>
    </xf>
    <xf numFmtId="0" fontId="4" fillId="5" borderId="4" xfId="1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11" fillId="0" borderId="10" xfId="1" applyFont="1" applyBorder="1" applyAlignment="1">
      <alignment horizontal="right" vertical="center"/>
    </xf>
    <xf numFmtId="2" fontId="3" fillId="0" borderId="0" xfId="1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0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</cellXfs>
  <cellStyles count="3">
    <cellStyle name="Euro" xfId="2" xr:uid="{AFA9BBF3-4D17-4713-B78B-089D46C38A29}"/>
    <cellStyle name="Standard" xfId="0" builtinId="0"/>
    <cellStyle name="Standard 2" xfId="1" xr:uid="{6EA35065-2C3F-42A1-A34D-148231F45D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270D-75BD-4355-8862-1AA4718EE9AA}">
  <sheetPr codeName="Tabelle6"/>
  <dimension ref="A1:I73"/>
  <sheetViews>
    <sheetView tabSelected="1" zoomScaleNormal="100" workbookViewId="0">
      <selection activeCell="G6" sqref="G6"/>
    </sheetView>
  </sheetViews>
  <sheetFormatPr baseColWidth="10" defaultRowHeight="11.25"/>
  <cols>
    <col min="1" max="1" width="9.42578125" style="12" customWidth="1"/>
    <col min="2" max="2" width="37.85546875" style="10" bestFit="1" customWidth="1"/>
    <col min="3" max="3" width="12.85546875" style="10" bestFit="1" customWidth="1"/>
    <col min="4" max="4" width="13.140625" style="10" bestFit="1" customWidth="1"/>
    <col min="5" max="5" width="15.5703125" style="10" bestFit="1" customWidth="1"/>
    <col min="6" max="6" width="10" style="11" bestFit="1" customWidth="1"/>
    <col min="7" max="7" width="27.42578125" style="10" bestFit="1" customWidth="1"/>
    <col min="8" max="8" width="11.140625" style="10" customWidth="1"/>
    <col min="9" max="16384" width="11.42578125" style="10"/>
  </cols>
  <sheetData>
    <row r="1" spans="1:8">
      <c r="A1" s="9" t="s">
        <v>0</v>
      </c>
    </row>
    <row r="2" spans="1:8">
      <c r="D2" s="12"/>
      <c r="F2" s="65" t="s">
        <v>1</v>
      </c>
      <c r="G2" s="65"/>
      <c r="H2" s="13">
        <v>240</v>
      </c>
    </row>
    <row r="3" spans="1:8" s="18" customFormat="1" ht="33.75">
      <c r="A3" s="14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7" t="s">
        <v>7</v>
      </c>
      <c r="G3" s="14" t="s">
        <v>8</v>
      </c>
      <c r="H3" s="16" t="s">
        <v>9</v>
      </c>
    </row>
    <row r="4" spans="1:8" s="18" customFormat="1">
      <c r="A4" s="19" t="s">
        <v>10</v>
      </c>
      <c r="B4" s="20"/>
      <c r="C4" s="15"/>
      <c r="D4" s="15"/>
      <c r="E4" s="16"/>
      <c r="F4" s="17"/>
      <c r="G4" s="14"/>
      <c r="H4" s="16"/>
    </row>
    <row r="5" spans="1:8">
      <c r="A5" s="21" t="s">
        <v>11</v>
      </c>
      <c r="B5" s="22"/>
      <c r="C5" s="22"/>
      <c r="D5" s="23"/>
      <c r="E5" s="24"/>
      <c r="F5" s="23"/>
      <c r="G5" s="25"/>
      <c r="H5" s="26"/>
    </row>
    <row r="6" spans="1:8">
      <c r="A6" s="27"/>
      <c r="B6" s="28" t="s">
        <v>12</v>
      </c>
      <c r="C6" s="28" t="s">
        <v>13</v>
      </c>
      <c r="D6" s="23">
        <v>1.5</v>
      </c>
      <c r="E6" s="24">
        <v>5</v>
      </c>
      <c r="F6" s="23">
        <f t="shared" ref="F6:F12" si="0">(((D6*(E6*2)*(($H$2/10)/12))))</f>
        <v>30</v>
      </c>
      <c r="G6" s="1"/>
      <c r="H6" s="26" t="e">
        <f t="shared" ref="H6:H12" si="1">F6/G6</f>
        <v>#DIV/0!</v>
      </c>
    </row>
    <row r="7" spans="1:8">
      <c r="A7" s="27"/>
      <c r="B7" s="28" t="s">
        <v>14</v>
      </c>
      <c r="C7" s="28" t="s">
        <v>13</v>
      </c>
      <c r="D7" s="23">
        <v>3.5</v>
      </c>
      <c r="E7" s="24">
        <v>5</v>
      </c>
      <c r="F7" s="23">
        <f t="shared" si="0"/>
        <v>70</v>
      </c>
      <c r="G7" s="1"/>
      <c r="H7" s="26" t="e">
        <f t="shared" si="1"/>
        <v>#DIV/0!</v>
      </c>
    </row>
    <row r="8" spans="1:8">
      <c r="A8" s="27"/>
      <c r="B8" s="28" t="s">
        <v>15</v>
      </c>
      <c r="C8" s="28" t="s">
        <v>13</v>
      </c>
      <c r="D8" s="23">
        <v>14.35</v>
      </c>
      <c r="E8" s="24">
        <v>5</v>
      </c>
      <c r="F8" s="23">
        <f t="shared" si="0"/>
        <v>287</v>
      </c>
      <c r="G8" s="1"/>
      <c r="H8" s="26" t="e">
        <f t="shared" si="1"/>
        <v>#DIV/0!</v>
      </c>
    </row>
    <row r="9" spans="1:8">
      <c r="A9" s="27"/>
      <c r="B9" s="28" t="s">
        <v>16</v>
      </c>
      <c r="C9" s="28" t="s">
        <v>17</v>
      </c>
      <c r="D9" s="23">
        <v>33</v>
      </c>
      <c r="E9" s="24">
        <v>1</v>
      </c>
      <c r="F9" s="23">
        <f t="shared" si="0"/>
        <v>132</v>
      </c>
      <c r="G9" s="1"/>
      <c r="H9" s="26" t="e">
        <f t="shared" si="1"/>
        <v>#DIV/0!</v>
      </c>
    </row>
    <row r="10" spans="1:8">
      <c r="A10" s="27"/>
      <c r="B10" s="28" t="s">
        <v>18</v>
      </c>
      <c r="C10" s="28" t="s">
        <v>13</v>
      </c>
      <c r="D10" s="23">
        <v>5.81</v>
      </c>
      <c r="E10" s="24">
        <v>1</v>
      </c>
      <c r="F10" s="23">
        <f t="shared" si="0"/>
        <v>23.24</v>
      </c>
      <c r="G10" s="1"/>
      <c r="H10" s="26" t="e">
        <f t="shared" si="1"/>
        <v>#DIV/0!</v>
      </c>
    </row>
    <row r="11" spans="1:8">
      <c r="A11" s="27"/>
      <c r="B11" s="28" t="s">
        <v>19</v>
      </c>
      <c r="C11" s="28" t="s">
        <v>13</v>
      </c>
      <c r="D11" s="23">
        <v>14.04</v>
      </c>
      <c r="E11" s="24">
        <v>5</v>
      </c>
      <c r="F11" s="23">
        <f t="shared" si="0"/>
        <v>280.79999999999995</v>
      </c>
      <c r="G11" s="1"/>
      <c r="H11" s="26" t="e">
        <f t="shared" si="1"/>
        <v>#DIV/0!</v>
      </c>
    </row>
    <row r="12" spans="1:8">
      <c r="A12" s="27"/>
      <c r="B12" s="28"/>
      <c r="C12" s="28"/>
      <c r="D12" s="23"/>
      <c r="E12" s="24"/>
      <c r="F12" s="23">
        <f t="shared" si="0"/>
        <v>0</v>
      </c>
      <c r="G12" s="1"/>
      <c r="H12" s="26" t="e">
        <f t="shared" si="1"/>
        <v>#DIV/0!</v>
      </c>
    </row>
    <row r="13" spans="1:8">
      <c r="A13" s="25"/>
      <c r="B13" s="28"/>
      <c r="C13" s="28"/>
      <c r="D13" s="23"/>
      <c r="E13" s="24"/>
      <c r="F13" s="23"/>
      <c r="G13" s="25"/>
      <c r="H13" s="26"/>
    </row>
    <row r="14" spans="1:8">
      <c r="A14" s="66" t="s">
        <v>20</v>
      </c>
      <c r="B14" s="66"/>
      <c r="C14" s="21"/>
      <c r="D14" s="23"/>
      <c r="E14" s="24"/>
      <c r="F14" s="23"/>
      <c r="G14" s="25"/>
      <c r="H14" s="26"/>
    </row>
    <row r="15" spans="1:8">
      <c r="A15" s="27"/>
      <c r="B15" s="29" t="s">
        <v>21</v>
      </c>
      <c r="C15" s="28" t="s">
        <v>17</v>
      </c>
      <c r="D15" s="30">
        <v>43.43</v>
      </c>
      <c r="E15" s="24">
        <v>5</v>
      </c>
      <c r="F15" s="23">
        <f t="shared" ref="F15:F20" si="2">(((D15*(E15*2)*(($H$2/10)/12))))</f>
        <v>868.6</v>
      </c>
      <c r="G15" s="1"/>
      <c r="H15" s="26" t="e">
        <f t="shared" ref="H15:H20" si="3">F15/G15</f>
        <v>#DIV/0!</v>
      </c>
    </row>
    <row r="16" spans="1:8">
      <c r="A16" s="27"/>
      <c r="B16" s="29" t="s">
        <v>22</v>
      </c>
      <c r="C16" s="28" t="s">
        <v>17</v>
      </c>
      <c r="D16" s="30">
        <v>41.18</v>
      </c>
      <c r="E16" s="24">
        <v>5</v>
      </c>
      <c r="F16" s="23">
        <f t="shared" si="2"/>
        <v>823.6</v>
      </c>
      <c r="G16" s="1"/>
      <c r="H16" s="26" t="e">
        <f t="shared" si="3"/>
        <v>#DIV/0!</v>
      </c>
    </row>
    <row r="17" spans="1:8">
      <c r="A17" s="27"/>
      <c r="B17" s="29" t="s">
        <v>23</v>
      </c>
      <c r="C17" s="29" t="s">
        <v>17</v>
      </c>
      <c r="D17" s="30">
        <v>14.04</v>
      </c>
      <c r="E17" s="24">
        <v>5</v>
      </c>
      <c r="F17" s="23">
        <f t="shared" si="2"/>
        <v>280.79999999999995</v>
      </c>
      <c r="G17" s="1"/>
      <c r="H17" s="26" t="e">
        <f t="shared" si="3"/>
        <v>#DIV/0!</v>
      </c>
    </row>
    <row r="18" spans="1:8">
      <c r="A18" s="27"/>
      <c r="B18" s="29" t="s">
        <v>24</v>
      </c>
      <c r="C18" s="29" t="s">
        <v>13</v>
      </c>
      <c r="D18" s="30">
        <v>18.93</v>
      </c>
      <c r="E18" s="24">
        <v>5</v>
      </c>
      <c r="F18" s="23">
        <f t="shared" si="2"/>
        <v>378.6</v>
      </c>
      <c r="G18" s="1"/>
      <c r="H18" s="26" t="e">
        <f t="shared" si="3"/>
        <v>#DIV/0!</v>
      </c>
    </row>
    <row r="19" spans="1:8">
      <c r="A19" s="27"/>
      <c r="B19" s="29" t="s">
        <v>25</v>
      </c>
      <c r="C19" s="29" t="s">
        <v>17</v>
      </c>
      <c r="D19" s="30">
        <v>11.11</v>
      </c>
      <c r="E19" s="24">
        <v>5</v>
      </c>
      <c r="F19" s="23">
        <f t="shared" si="2"/>
        <v>222.2</v>
      </c>
      <c r="G19" s="1"/>
      <c r="H19" s="26" t="e">
        <f t="shared" si="3"/>
        <v>#DIV/0!</v>
      </c>
    </row>
    <row r="20" spans="1:8">
      <c r="A20" s="27"/>
      <c r="B20" s="29" t="s">
        <v>26</v>
      </c>
      <c r="C20" s="29" t="s">
        <v>13</v>
      </c>
      <c r="D20" s="30">
        <v>19.260000000000002</v>
      </c>
      <c r="E20" s="24">
        <v>5</v>
      </c>
      <c r="F20" s="23">
        <f t="shared" si="2"/>
        <v>385.20000000000005</v>
      </c>
      <c r="G20" s="1"/>
      <c r="H20" s="26" t="e">
        <f t="shared" si="3"/>
        <v>#DIV/0!</v>
      </c>
    </row>
    <row r="21" spans="1:8">
      <c r="A21" s="27"/>
      <c r="B21" s="29"/>
      <c r="C21" s="29"/>
      <c r="D21" s="30"/>
      <c r="E21" s="24"/>
      <c r="F21" s="23"/>
      <c r="G21" s="25"/>
      <c r="H21" s="26"/>
    </row>
    <row r="22" spans="1:8">
      <c r="A22" s="21" t="s">
        <v>27</v>
      </c>
      <c r="B22" s="22"/>
      <c r="C22" s="22"/>
      <c r="D22" s="23"/>
      <c r="E22" s="24"/>
      <c r="F22" s="23"/>
      <c r="G22" s="25"/>
      <c r="H22" s="26"/>
    </row>
    <row r="23" spans="1:8">
      <c r="A23" s="21"/>
      <c r="B23" s="29" t="s">
        <v>28</v>
      </c>
      <c r="C23" s="29" t="s">
        <v>17</v>
      </c>
      <c r="D23" s="30">
        <v>26.38</v>
      </c>
      <c r="E23" s="24">
        <v>5</v>
      </c>
      <c r="F23" s="23">
        <f t="shared" ref="F23:F29" si="4">(((D23*(E23*2)*(($H$2/10)/12))))</f>
        <v>527.6</v>
      </c>
      <c r="G23" s="1"/>
      <c r="H23" s="26" t="e">
        <f t="shared" ref="H23:H29" si="5">F23/G23</f>
        <v>#DIV/0!</v>
      </c>
    </row>
    <row r="24" spans="1:8">
      <c r="A24" s="21"/>
      <c r="B24" s="29" t="s">
        <v>29</v>
      </c>
      <c r="C24" s="29" t="s">
        <v>30</v>
      </c>
      <c r="D24" s="30">
        <v>17.5</v>
      </c>
      <c r="E24" s="24">
        <v>5</v>
      </c>
      <c r="F24" s="23">
        <f t="shared" si="4"/>
        <v>350</v>
      </c>
      <c r="G24" s="1"/>
      <c r="H24" s="26" t="e">
        <f t="shared" si="5"/>
        <v>#DIV/0!</v>
      </c>
    </row>
    <row r="25" spans="1:8">
      <c r="A25" s="21"/>
      <c r="B25" s="29" t="s">
        <v>31</v>
      </c>
      <c r="C25" s="29" t="s">
        <v>17</v>
      </c>
      <c r="D25" s="30">
        <v>26.18</v>
      </c>
      <c r="E25" s="24">
        <v>3</v>
      </c>
      <c r="F25" s="23">
        <f t="shared" si="4"/>
        <v>314.15999999999997</v>
      </c>
      <c r="G25" s="1"/>
      <c r="H25" s="26" t="e">
        <f t="shared" si="5"/>
        <v>#DIV/0!</v>
      </c>
    </row>
    <row r="26" spans="1:8">
      <c r="A26" s="21"/>
      <c r="B26" s="29" t="s">
        <v>32</v>
      </c>
      <c r="C26" s="29" t="s">
        <v>30</v>
      </c>
      <c r="D26" s="30">
        <v>15</v>
      </c>
      <c r="E26" s="24">
        <v>3</v>
      </c>
      <c r="F26" s="23">
        <f t="shared" si="4"/>
        <v>180</v>
      </c>
      <c r="G26" s="1"/>
      <c r="H26" s="26" t="e">
        <f t="shared" si="5"/>
        <v>#DIV/0!</v>
      </c>
    </row>
    <row r="27" spans="1:8">
      <c r="A27" s="21"/>
      <c r="B27" s="29" t="s">
        <v>33</v>
      </c>
      <c r="C27" s="29" t="s">
        <v>13</v>
      </c>
      <c r="D27" s="30">
        <v>14.04</v>
      </c>
      <c r="E27" s="24">
        <v>5</v>
      </c>
      <c r="F27" s="23">
        <f t="shared" si="4"/>
        <v>280.79999999999995</v>
      </c>
      <c r="G27" s="1"/>
      <c r="H27" s="26" t="e">
        <f t="shared" si="5"/>
        <v>#DIV/0!</v>
      </c>
    </row>
    <row r="28" spans="1:8">
      <c r="A28" s="21"/>
      <c r="B28" s="29" t="s">
        <v>23</v>
      </c>
      <c r="C28" s="29" t="s">
        <v>17</v>
      </c>
      <c r="D28" s="30">
        <v>14.04</v>
      </c>
      <c r="E28" s="24">
        <v>5</v>
      </c>
      <c r="F28" s="23">
        <f t="shared" si="4"/>
        <v>280.79999999999995</v>
      </c>
      <c r="G28" s="1"/>
      <c r="H28" s="26" t="e">
        <f t="shared" si="5"/>
        <v>#DIV/0!</v>
      </c>
    </row>
    <row r="29" spans="1:8">
      <c r="A29" s="21"/>
      <c r="B29" s="29" t="s">
        <v>24</v>
      </c>
      <c r="C29" s="29" t="s">
        <v>13</v>
      </c>
      <c r="D29" s="30">
        <v>1.52</v>
      </c>
      <c r="E29" s="24">
        <v>5</v>
      </c>
      <c r="F29" s="23">
        <f t="shared" si="4"/>
        <v>30.4</v>
      </c>
      <c r="G29" s="1"/>
      <c r="H29" s="26" t="e">
        <f t="shared" si="5"/>
        <v>#DIV/0!</v>
      </c>
    </row>
    <row r="30" spans="1:8">
      <c r="A30" s="21" t="s">
        <v>34</v>
      </c>
      <c r="B30" s="22"/>
      <c r="C30" s="22"/>
      <c r="D30" s="23"/>
      <c r="E30" s="24"/>
      <c r="F30" s="23"/>
      <c r="G30" s="25"/>
      <c r="H30" s="26"/>
    </row>
    <row r="31" spans="1:8">
      <c r="A31" s="27"/>
      <c r="B31" s="29" t="s">
        <v>35</v>
      </c>
      <c r="C31" s="29" t="s">
        <v>17</v>
      </c>
      <c r="D31" s="30">
        <v>36.799999999999997</v>
      </c>
      <c r="E31" s="24">
        <v>2</v>
      </c>
      <c r="F31" s="23">
        <f t="shared" ref="F31:F37" si="6">(((D31*(E31*2)*(($H$2/10)/12))))</f>
        <v>294.39999999999998</v>
      </c>
      <c r="G31" s="1"/>
      <c r="H31" s="26" t="e">
        <f>F31/G31</f>
        <v>#DIV/0!</v>
      </c>
    </row>
    <row r="32" spans="1:8">
      <c r="A32" s="27"/>
      <c r="B32" s="29" t="s">
        <v>36</v>
      </c>
      <c r="C32" s="29" t="s">
        <v>17</v>
      </c>
      <c r="D32" s="30">
        <v>22.7</v>
      </c>
      <c r="E32" s="24">
        <v>5</v>
      </c>
      <c r="F32" s="23">
        <f t="shared" si="6"/>
        <v>454</v>
      </c>
      <c r="G32" s="1"/>
      <c r="H32" s="26"/>
    </row>
    <row r="33" spans="1:9">
      <c r="A33" s="27"/>
      <c r="B33" s="29" t="s">
        <v>36</v>
      </c>
      <c r="C33" s="29" t="s">
        <v>30</v>
      </c>
      <c r="D33" s="30">
        <v>22.3</v>
      </c>
      <c r="E33" s="24">
        <v>5</v>
      </c>
      <c r="F33" s="23">
        <f t="shared" si="6"/>
        <v>446</v>
      </c>
      <c r="G33" s="1"/>
      <c r="H33" s="26" t="e">
        <f>F33/G33</f>
        <v>#DIV/0!</v>
      </c>
    </row>
    <row r="34" spans="1:9">
      <c r="A34" s="27"/>
      <c r="B34" s="29" t="s">
        <v>37</v>
      </c>
      <c r="C34" s="29" t="s">
        <v>13</v>
      </c>
      <c r="D34" s="30">
        <v>8.0500000000000007</v>
      </c>
      <c r="E34" s="24">
        <v>5</v>
      </c>
      <c r="F34" s="23">
        <f t="shared" si="6"/>
        <v>161</v>
      </c>
      <c r="G34" s="1"/>
      <c r="H34" s="26" t="e">
        <f>F34/G34</f>
        <v>#DIV/0!</v>
      </c>
    </row>
    <row r="35" spans="1:9">
      <c r="A35" s="27"/>
      <c r="B35" s="29" t="s">
        <v>38</v>
      </c>
      <c r="C35" s="29" t="s">
        <v>17</v>
      </c>
      <c r="D35" s="30">
        <v>8.7799999999999994</v>
      </c>
      <c r="E35" s="24">
        <v>1</v>
      </c>
      <c r="F35" s="23">
        <f t="shared" si="6"/>
        <v>35.119999999999997</v>
      </c>
      <c r="G35" s="1"/>
      <c r="H35" s="26" t="e">
        <f>F35/G35</f>
        <v>#DIV/0!</v>
      </c>
    </row>
    <row r="36" spans="1:9">
      <c r="A36" s="27"/>
      <c r="B36" s="29" t="s">
        <v>39</v>
      </c>
      <c r="C36" s="29" t="s">
        <v>13</v>
      </c>
      <c r="D36" s="30">
        <v>10.6</v>
      </c>
      <c r="E36" s="24">
        <v>5</v>
      </c>
      <c r="F36" s="23">
        <f t="shared" si="6"/>
        <v>212</v>
      </c>
      <c r="G36" s="1"/>
      <c r="H36" s="26" t="e">
        <f>F36/G36</f>
        <v>#DIV/0!</v>
      </c>
    </row>
    <row r="37" spans="1:9">
      <c r="A37" s="27"/>
      <c r="B37" s="29" t="s">
        <v>23</v>
      </c>
      <c r="C37" s="29" t="s">
        <v>17</v>
      </c>
      <c r="D37" s="30">
        <v>16.09</v>
      </c>
      <c r="E37" s="24">
        <v>5</v>
      </c>
      <c r="F37" s="23">
        <f t="shared" si="6"/>
        <v>321.8</v>
      </c>
      <c r="G37" s="1"/>
      <c r="H37" s="26" t="e">
        <f>F37/G37</f>
        <v>#DIV/0!</v>
      </c>
    </row>
    <row r="38" spans="1:9">
      <c r="A38" s="21" t="s">
        <v>40</v>
      </c>
      <c r="B38" s="22"/>
      <c r="C38" s="22"/>
      <c r="D38" s="23"/>
      <c r="E38" s="24"/>
      <c r="F38" s="23"/>
      <c r="G38" s="25"/>
      <c r="H38" s="26"/>
    </row>
    <row r="39" spans="1:9">
      <c r="A39" s="27"/>
      <c r="B39" s="29" t="s">
        <v>41</v>
      </c>
      <c r="C39" s="29" t="s">
        <v>17</v>
      </c>
      <c r="D39" s="30">
        <v>33.799999999999997</v>
      </c>
      <c r="E39" s="24">
        <v>1</v>
      </c>
      <c r="F39" s="23">
        <v>24.24</v>
      </c>
      <c r="G39" s="1"/>
      <c r="H39" s="26" t="e">
        <f t="shared" ref="H39:H40" si="7">F39/G39</f>
        <v>#DIV/0!</v>
      </c>
    </row>
    <row r="40" spans="1:9">
      <c r="A40" s="27"/>
      <c r="B40" s="29" t="s">
        <v>42</v>
      </c>
      <c r="C40" s="29" t="s">
        <v>17</v>
      </c>
      <c r="D40" s="30">
        <v>19</v>
      </c>
      <c r="E40" s="24">
        <v>0.25</v>
      </c>
      <c r="F40" s="23">
        <v>20.3</v>
      </c>
      <c r="G40" s="1"/>
      <c r="H40" s="26" t="e">
        <f t="shared" si="7"/>
        <v>#DIV/0!</v>
      </c>
      <c r="I40" s="10" t="s">
        <v>43</v>
      </c>
    </row>
    <row r="41" spans="1:9">
      <c r="A41" s="67" t="s">
        <v>44</v>
      </c>
      <c r="B41" s="68"/>
      <c r="C41" s="29"/>
      <c r="D41" s="30"/>
      <c r="E41" s="24"/>
      <c r="F41" s="23"/>
      <c r="G41" s="25"/>
      <c r="H41" s="26"/>
    </row>
    <row r="42" spans="1:9">
      <c r="A42" s="27"/>
      <c r="B42" s="29" t="s">
        <v>45</v>
      </c>
      <c r="C42" s="29" t="s">
        <v>46</v>
      </c>
      <c r="D42" s="30">
        <v>26.34</v>
      </c>
      <c r="E42" s="24">
        <v>5</v>
      </c>
      <c r="F42" s="23">
        <f>(((D42*(E42*2)*(($H$2/10)/12))))</f>
        <v>526.79999999999995</v>
      </c>
      <c r="G42" s="1"/>
      <c r="H42" s="26" t="e">
        <f>F42/G42</f>
        <v>#DIV/0!</v>
      </c>
    </row>
    <row r="43" spans="1:9">
      <c r="A43" s="27"/>
      <c r="B43" s="29" t="s">
        <v>47</v>
      </c>
      <c r="C43" s="29" t="s">
        <v>30</v>
      </c>
      <c r="D43" s="30">
        <v>13.17</v>
      </c>
      <c r="E43" s="24">
        <v>1</v>
      </c>
      <c r="F43" s="23">
        <f>(((D43*(E43*2)*(($H$2/10)/12))))</f>
        <v>52.68</v>
      </c>
      <c r="G43" s="1"/>
      <c r="H43" s="26" t="e">
        <f>F43/G43</f>
        <v>#DIV/0!</v>
      </c>
    </row>
    <row r="44" spans="1:9">
      <c r="A44" s="27"/>
      <c r="B44" s="29"/>
      <c r="C44" s="29"/>
      <c r="D44" s="30"/>
      <c r="E44" s="24"/>
      <c r="F44" s="23"/>
      <c r="G44" s="25"/>
      <c r="H44" s="26"/>
    </row>
    <row r="45" spans="1:9">
      <c r="A45" s="25"/>
      <c r="B45" s="31" t="s">
        <v>48</v>
      </c>
      <c r="C45" s="31"/>
      <c r="D45" s="32">
        <f>SUM(D6:D44)</f>
        <v>552.44000000000005</v>
      </c>
      <c r="E45" s="28"/>
      <c r="F45" s="32">
        <f>SUM(F6:F44)</f>
        <v>8294.14</v>
      </c>
      <c r="G45" s="22"/>
      <c r="H45" s="32" t="e">
        <f>SUM(H6:H44)</f>
        <v>#DIV/0!</v>
      </c>
    </row>
    <row r="46" spans="1:9">
      <c r="G46" s="18"/>
      <c r="H46" s="33"/>
    </row>
    <row r="47" spans="1:9" ht="45">
      <c r="A47" s="34"/>
      <c r="B47" s="63" t="s">
        <v>76</v>
      </c>
      <c r="C47" s="35"/>
      <c r="D47" s="14" t="s">
        <v>49</v>
      </c>
      <c r="E47" s="14" t="s">
        <v>50</v>
      </c>
      <c r="F47" s="36"/>
      <c r="G47" s="37" t="s">
        <v>51</v>
      </c>
      <c r="H47" s="38" t="e">
        <f>H45</f>
        <v>#DIV/0!</v>
      </c>
    </row>
    <row r="48" spans="1:9">
      <c r="A48" s="34"/>
      <c r="B48" s="35" t="s">
        <v>52</v>
      </c>
      <c r="C48" s="35"/>
      <c r="D48" s="2"/>
      <c r="E48" s="39">
        <f>D48*1.19</f>
        <v>0</v>
      </c>
      <c r="G48" s="40" t="s">
        <v>53</v>
      </c>
      <c r="H48" s="38" t="e">
        <f>(H47*12)/H2</f>
        <v>#DIV/0!</v>
      </c>
    </row>
    <row r="49" spans="1:8">
      <c r="B49" s="28" t="s">
        <v>54</v>
      </c>
      <c r="C49" s="3"/>
      <c r="G49" s="37" t="s">
        <v>55</v>
      </c>
      <c r="H49" s="41" t="e">
        <f>F45/H45</f>
        <v>#DIV/0!</v>
      </c>
    </row>
    <row r="50" spans="1:8">
      <c r="B50" s="28" t="s">
        <v>56</v>
      </c>
      <c r="C50" s="62"/>
      <c r="G50" s="37" t="s">
        <v>57</v>
      </c>
      <c r="H50" s="42"/>
    </row>
    <row r="51" spans="1:8">
      <c r="A51" s="34"/>
      <c r="B51" s="35" t="s">
        <v>58</v>
      </c>
      <c r="C51" s="35"/>
      <c r="D51" s="2"/>
      <c r="E51" s="39">
        <f>D51*1.19</f>
        <v>0</v>
      </c>
      <c r="G51" s="37" t="s">
        <v>59</v>
      </c>
      <c r="H51" s="43" t="e">
        <f>H50*H47</f>
        <v>#DIV/0!</v>
      </c>
    </row>
    <row r="52" spans="1:8">
      <c r="B52" s="28" t="s">
        <v>60</v>
      </c>
      <c r="C52" s="35"/>
      <c r="D52" s="4"/>
      <c r="E52" s="25"/>
      <c r="G52" s="37" t="s">
        <v>61</v>
      </c>
      <c r="H52" s="43" t="e">
        <f>H51*1.19</f>
        <v>#DIV/0!</v>
      </c>
    </row>
    <row r="53" spans="1:8">
      <c r="D53" s="44"/>
      <c r="E53" s="44"/>
      <c r="G53" s="37" t="s">
        <v>62</v>
      </c>
      <c r="H53" s="43" t="e">
        <f>H52*12</f>
        <v>#DIV/0!</v>
      </c>
    </row>
    <row r="54" spans="1:8" ht="12" thickBot="1">
      <c r="B54" s="45" t="s">
        <v>63</v>
      </c>
      <c r="C54" s="45"/>
      <c r="D54" s="46" t="s">
        <v>75</v>
      </c>
      <c r="E54" s="28" t="s">
        <v>64</v>
      </c>
      <c r="G54" s="18"/>
    </row>
    <row r="55" spans="1:8">
      <c r="B55" s="28" t="s">
        <v>65</v>
      </c>
      <c r="C55" s="28"/>
      <c r="D55" s="5"/>
      <c r="E55" s="27"/>
      <c r="F55" s="10"/>
      <c r="G55" s="47" t="s">
        <v>66</v>
      </c>
    </row>
    <row r="56" spans="1:8" ht="12" thickBot="1">
      <c r="B56" s="28" t="s">
        <v>67</v>
      </c>
      <c r="C56" s="28"/>
      <c r="D56" s="6"/>
      <c r="E56" s="27"/>
      <c r="F56" s="10"/>
      <c r="G56" s="48" t="s">
        <v>68</v>
      </c>
      <c r="H56" s="49"/>
    </row>
    <row r="57" spans="1:8">
      <c r="B57" s="28" t="s">
        <v>69</v>
      </c>
      <c r="C57" s="28"/>
      <c r="D57" s="7"/>
      <c r="E57" s="27"/>
      <c r="H57" s="50"/>
    </row>
    <row r="58" spans="1:8">
      <c r="B58" s="28" t="s">
        <v>70</v>
      </c>
      <c r="C58" s="28"/>
      <c r="D58" s="8"/>
      <c r="E58" s="27"/>
      <c r="H58" s="50"/>
    </row>
    <row r="59" spans="1:8">
      <c r="H59" s="50"/>
    </row>
    <row r="60" spans="1:8" ht="11.25" customHeight="1">
      <c r="A60" s="69"/>
      <c r="B60" s="69"/>
      <c r="C60" s="69"/>
      <c r="D60" s="69"/>
      <c r="E60" s="69"/>
      <c r="F60" s="69"/>
      <c r="G60" s="69"/>
      <c r="H60" s="69"/>
    </row>
    <row r="61" spans="1:8">
      <c r="A61" s="69"/>
      <c r="B61" s="69"/>
      <c r="C61" s="69"/>
      <c r="D61" s="69"/>
      <c r="E61" s="69"/>
      <c r="F61" s="69"/>
      <c r="G61" s="69"/>
      <c r="H61" s="69"/>
    </row>
    <row r="62" spans="1:8" ht="5.25" customHeight="1">
      <c r="A62" s="51"/>
      <c r="D62" s="52"/>
      <c r="F62" s="10"/>
      <c r="H62" s="12"/>
    </row>
    <row r="63" spans="1:8">
      <c r="A63" s="51"/>
      <c r="D63" s="52"/>
      <c r="F63" s="10"/>
    </row>
    <row r="64" spans="1:8" s="53" customFormat="1" ht="25.5" customHeight="1">
      <c r="A64" s="70" t="s">
        <v>71</v>
      </c>
      <c r="B64" s="71"/>
      <c r="C64" s="71"/>
      <c r="D64" s="71"/>
      <c r="E64" s="71"/>
      <c r="F64" s="71"/>
      <c r="G64" s="71"/>
      <c r="H64" s="72"/>
    </row>
    <row r="65" spans="1:8" s="53" customFormat="1">
      <c r="A65" s="64"/>
      <c r="B65" s="73"/>
      <c r="C65" s="73"/>
      <c r="D65" s="73"/>
      <c r="E65" s="73"/>
      <c r="F65" s="73"/>
      <c r="G65" s="73"/>
      <c r="H65" s="74"/>
    </row>
    <row r="66" spans="1:8" s="53" customFormat="1">
      <c r="A66" s="54" t="s">
        <v>72</v>
      </c>
      <c r="B66" s="75"/>
      <c r="C66" s="76"/>
      <c r="D66" s="76"/>
      <c r="E66" s="77"/>
      <c r="F66" s="78"/>
      <c r="G66" s="79"/>
      <c r="H66" s="80"/>
    </row>
    <row r="67" spans="1:8">
      <c r="A67" s="55" t="s">
        <v>73</v>
      </c>
      <c r="B67" s="81"/>
      <c r="C67" s="82"/>
      <c r="D67" s="82"/>
      <c r="E67" s="82"/>
      <c r="F67" s="78"/>
      <c r="G67" s="79"/>
      <c r="H67" s="83"/>
    </row>
    <row r="68" spans="1:8">
      <c r="A68" s="56"/>
      <c r="B68" s="81"/>
      <c r="C68" s="82"/>
      <c r="D68" s="82"/>
      <c r="E68" s="82"/>
      <c r="F68" s="78"/>
      <c r="G68" s="79"/>
      <c r="H68" s="83"/>
    </row>
    <row r="69" spans="1:8">
      <c r="A69" s="56"/>
      <c r="B69" s="81"/>
      <c r="C69" s="82"/>
      <c r="D69" s="82"/>
      <c r="E69" s="82"/>
      <c r="F69" s="78"/>
      <c r="G69" s="79"/>
      <c r="H69" s="83"/>
    </row>
    <row r="70" spans="1:8">
      <c r="A70" s="56"/>
      <c r="B70" s="81"/>
      <c r="C70" s="82"/>
      <c r="D70" s="82"/>
      <c r="E70" s="82"/>
      <c r="F70" s="78"/>
      <c r="G70" s="79"/>
      <c r="H70" s="83"/>
    </row>
    <row r="71" spans="1:8" ht="17.25" customHeight="1">
      <c r="A71" s="56"/>
      <c r="B71" s="81"/>
      <c r="C71" s="82"/>
      <c r="D71" s="82"/>
      <c r="E71" s="77"/>
      <c r="F71" s="78"/>
      <c r="G71" s="82"/>
      <c r="H71" s="83"/>
    </row>
    <row r="72" spans="1:8">
      <c r="A72" s="57" t="s">
        <v>74</v>
      </c>
      <c r="B72" s="58"/>
      <c r="C72" s="59"/>
      <c r="D72" s="59"/>
      <c r="E72" s="59"/>
      <c r="F72" s="60"/>
      <c r="G72" s="59"/>
      <c r="H72" s="84"/>
    </row>
    <row r="73" spans="1:8">
      <c r="A73" s="10"/>
      <c r="D73" s="12"/>
      <c r="E73" s="61"/>
      <c r="F73" s="10"/>
      <c r="G73" s="11"/>
      <c r="H73" s="11"/>
    </row>
  </sheetData>
  <sheetProtection algorithmName="SHA-512" hashValue="JEW4Lzz37jUqwkk+NB9/nwpxkamaLGmCt1b0PL2hdEAhDw7zc8jirv/mofDxFwqAShFQfqLu4y1Hue4dbOYQQw==" saltValue="Wue1QwCKJoUxWq/68ET5Vw==" spinCount="100000" sheet="1" selectLockedCells="1"/>
  <protectedRanges>
    <protectedRange password="C61A" sqref="H56:H59" name="Bereich3"/>
    <protectedRange password="C61A" sqref="G6:G44" name="Bereich1"/>
    <protectedRange password="C61A" sqref="H50" name="Bereich2_1"/>
    <protectedRange password="C61A" sqref="D51:E52 D48:E48" name="Bereich3_2"/>
    <protectedRange password="C61A" sqref="D54:D58" name="Bereich3_3"/>
    <protectedRange password="C61A" sqref="C49" name="Bereich3_1"/>
  </protectedRanges>
  <mergeCells count="6">
    <mergeCell ref="A65:H65"/>
    <mergeCell ref="F2:G2"/>
    <mergeCell ref="A14:B14"/>
    <mergeCell ref="A41:B41"/>
    <mergeCell ref="A60:H61"/>
    <mergeCell ref="A64:H64"/>
  </mergeCells>
  <pageMargins left="0.23622047244094491" right="0.15748031496062992" top="0.51181102362204722" bottom="0.47244094488188981" header="0.15748031496062992" footer="0.15748031496062992"/>
  <pageSetup paperSize="9" scale="73" orientation="landscape" r:id="rId1"/>
  <headerFooter alignWithMargins="0">
    <oddHeader>&amp;LAnlage Objektkalkulationsblatt&amp;CReinigung Kita "Elbkinderland", 
Pirnaer Str. 137, 01829 Stadt Wehlen</oddHead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Kita SW</vt:lpstr>
      <vt:lpstr>'Kita SW'!Drucktitel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2025-06-06T08:50:13Z</cp:lastPrinted>
  <dcterms:created xsi:type="dcterms:W3CDTF">2025-06-03T14:18:38Z</dcterms:created>
  <dcterms:modified xsi:type="dcterms:W3CDTF">2025-06-06T08:50:27Z</dcterms:modified>
</cp:coreProperties>
</file>