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Beschaffung\Ausschreibung Reinigung Wehlen\#Unterlagen für Ausschreibung\"/>
    </mc:Choice>
  </mc:AlternateContent>
  <xr:revisionPtr revIDLastSave="0" documentId="13_ncr:1_{C6111741-43A3-442A-8EE7-14868F444D2F}" xr6:coauthVersionLast="47" xr6:coauthVersionMax="47" xr10:uidLastSave="{00000000-0000-0000-0000-000000000000}"/>
  <bookViews>
    <workbookView xWindow="28680" yWindow="-120" windowWidth="29040" windowHeight="15990" xr2:uid="{4176E94C-ED7A-48CB-9A24-E53E9E29BB68}"/>
  </bookViews>
  <sheets>
    <sheet name="Rathaus" sheetId="1" r:id="rId1"/>
  </sheets>
  <definedNames>
    <definedName name="_xlnm.Print_Titles" localSheetId="0">Rathaus!$3:$3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17" i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7" i="1"/>
  <c r="H7" i="1" s="1"/>
  <c r="F6" i="1"/>
  <c r="F17" i="1" l="1"/>
  <c r="H6" i="1"/>
  <c r="H17" i="1" s="1"/>
  <c r="H19" i="1" s="1"/>
  <c r="H23" i="1" l="1"/>
  <c r="H24" i="1" s="1"/>
  <c r="H25" i="1" s="1"/>
  <c r="H20" i="1"/>
  <c r="H21" i="1"/>
</calcChain>
</file>

<file path=xl/sharedStrings.xml><?xml version="1.0" encoding="utf-8"?>
<sst xmlns="http://schemas.openxmlformats.org/spreadsheetml/2006/main" count="58" uniqueCount="52">
  <si>
    <t>Leistungsverzeichnis: Unterhaltsreinigung, Grundreinigung, Glasreinigung</t>
  </si>
  <si>
    <t>Reinigungstage/Kalenderjahr</t>
  </si>
  <si>
    <t>Raum-Nr.:</t>
  </si>
  <si>
    <t xml:space="preserve">Raumbezeichnung  </t>
  </si>
  <si>
    <t>Bodenbelagsart</t>
  </si>
  <si>
    <t>Fläche in m²</t>
  </si>
  <si>
    <t>Reinigungs-
turnus / 
Woche</t>
  </si>
  <si>
    <t>Reinigungs-
fläche/
Monat</t>
  </si>
  <si>
    <t>Leistung in m² pro h</t>
  </si>
  <si>
    <t>h-Bedarf /
Monat</t>
  </si>
  <si>
    <t>Rathaus Stadt Wehlen (Markt 5)</t>
  </si>
  <si>
    <t>Erdgeschoss</t>
  </si>
  <si>
    <t>Haupteingang</t>
  </si>
  <si>
    <t>Fliesen</t>
  </si>
  <si>
    <t>Flur zum Hintereingang</t>
  </si>
  <si>
    <t>1. Obergeschoss</t>
  </si>
  <si>
    <t>Sekretariat</t>
  </si>
  <si>
    <t>PVC/Linoleum</t>
  </si>
  <si>
    <t>Bürgermeister</t>
  </si>
  <si>
    <t>Teppich</t>
  </si>
  <si>
    <t>Wartezimmer</t>
  </si>
  <si>
    <t>Einwohnermeldeamt</t>
  </si>
  <si>
    <t>Küche</t>
  </si>
  <si>
    <t>WC</t>
  </si>
  <si>
    <t>Flur</t>
  </si>
  <si>
    <t>Gesamt:</t>
  </si>
  <si>
    <t>Fensterfläche doppelseitig:
Gesamt: 76 m²</t>
  </si>
  <si>
    <t>netto</t>
  </si>
  <si>
    <t>brutto</t>
  </si>
  <si>
    <t>h-Bedarf/Monat:</t>
  </si>
  <si>
    <t xml:space="preserve">Glasreinigung, 1x Jahr: </t>
  </si>
  <si>
    <t>Durchschn. h-Bedarf/Reinigungstag</t>
  </si>
  <si>
    <t>Leistungswert pro Stunde</t>
  </si>
  <si>
    <t>Leistungswert(LW) in m²/h:</t>
  </si>
  <si>
    <t>Glasreinigung h pro Reinigung:</t>
  </si>
  <si>
    <t>Unternehmerstundenlohnsatz netto:</t>
  </si>
  <si>
    <t>Gesamtkosten pro Monat netto:</t>
  </si>
  <si>
    <t>Gesamtkosten pro Monat brutto:</t>
  </si>
  <si>
    <t>Gesamtkosten pro Jahr brutto:</t>
  </si>
  <si>
    <t>Objektkontrollen durch Objektleitung d. Bieters</t>
  </si>
  <si>
    <t>RT = Reinigungstage</t>
  </si>
  <si>
    <t>Kosten pro Objektkontrolle d.Objektleitg. netto:</t>
  </si>
  <si>
    <t>Reinigungszeitfenster:</t>
  </si>
  <si>
    <t xml:space="preserve">Kalk. h pro Durchführg. der Objektkontrolle: </t>
  </si>
  <si>
    <t>Di. und Fr., ab 17:30 Uhr bis 22:00 Uhr</t>
  </si>
  <si>
    <t>Anzahl der kalk. Objektkontrollen pro Kalenderjahr:</t>
  </si>
  <si>
    <t xml:space="preserve">Kosten pro Kalenderjahr für Objektkontrollen  </t>
  </si>
  <si>
    <t>Durch den Bieter sind die gekennzeichneten Zellen - Leistung pro h, Unternehmerstundenlohnsatz, Angaben zu Objektkontrollen, Glasreinigung, Grundreinigung - auszufüllen. Der Unternehmerstundenlohnsatz netto versteht sich inklusive der Kosten für Objektkontrollen.</t>
  </si>
  <si>
    <t>Diese Kalkulation ist ausgefüllt als Ausdruck dem Angebot beizulegen.</t>
  </si>
  <si>
    <t>Datum:</t>
  </si>
  <si>
    <t>Unterschrift Bieter</t>
  </si>
  <si>
    <t>Basis (240 RT/Jahr)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</si>
</sst>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1]_-;\-* #,##0.00\ [$€-1]_-;_-* &quot;-&quot;??\ [$€-1]_-"/>
    <numFmt numFmtId="165" formatCode="_-* #,##0.00\ [$€-407]_-;\-* #,##0.00\ [$€-407]_-;_-* &quot;-&quot;??\ [$€-407]_-;_-@_-"/>
    <numFmt numFmtId="166" formatCode="_-* #,##0.00\ [$€-1]_-;\-* #,##0.00\ [$€-1]_-;_-* &quot;-&quot;??\ [$€-1]_-;_-@_-"/>
    <numFmt numFmtId="167" formatCode="#,##0.00_ ;\-#,##0.00\ "/>
  </numFmts>
  <fonts count="12">
    <font>
      <sz val="11"/>
      <color theme="1"/>
      <name val="Calibri"/>
      <family val="2"/>
    </font>
    <font>
      <sz val="10"/>
      <name val="Arial"/>
    </font>
    <font>
      <b/>
      <u/>
      <sz val="8"/>
      <name val="Frutiger LT 45 Light"/>
      <family val="2"/>
    </font>
    <font>
      <sz val="8"/>
      <name val="Frutiger LT 45 Light"/>
      <family val="2"/>
    </font>
    <font>
      <b/>
      <sz val="8"/>
      <name val="Frutiger LT 45 Light"/>
      <family val="2"/>
    </font>
    <font>
      <sz val="8"/>
      <color indexed="8"/>
      <name val="Frutiger LT 45 Light"/>
      <family val="2"/>
    </font>
    <font>
      <b/>
      <sz val="7"/>
      <name val="Frutiger LT 45 Light"/>
      <family val="2"/>
    </font>
    <font>
      <sz val="10"/>
      <name val="Arial"/>
      <family val="2"/>
    </font>
    <font>
      <b/>
      <sz val="8"/>
      <color theme="1"/>
      <name val="Frutiger LT 45 Light"/>
      <family val="2"/>
    </font>
    <font>
      <sz val="8"/>
      <name val="Arial"/>
      <family val="2"/>
    </font>
    <font>
      <sz val="8"/>
      <color theme="1"/>
      <name val="Frutiger LT 45 Light"/>
      <family val="2"/>
    </font>
    <font>
      <b/>
      <sz val="8"/>
      <color theme="1"/>
      <name val="Frutiger LT 45 Light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81">
    <xf numFmtId="0" fontId="0" fillId="0" borderId="0" xfId="0"/>
    <xf numFmtId="0" fontId="3" fillId="3" borderId="2" xfId="1" applyFont="1" applyFill="1" applyBorder="1" applyAlignment="1" applyProtection="1">
      <alignment horizontal="center" vertical="center"/>
      <protection locked="0"/>
    </xf>
    <xf numFmtId="165" fontId="3" fillId="5" borderId="2" xfId="2" applyNumberFormat="1" applyFont="1" applyFill="1" applyBorder="1" applyAlignment="1" applyProtection="1">
      <alignment horizontal="right" vertical="center"/>
      <protection locked="0"/>
    </xf>
    <xf numFmtId="2" fontId="3" fillId="5" borderId="2" xfId="2" applyNumberFormat="1" applyFont="1" applyFill="1" applyBorder="1" applyAlignment="1" applyProtection="1">
      <alignment horizontal="right" vertical="center"/>
      <protection locked="0"/>
    </xf>
    <xf numFmtId="164" fontId="4" fillId="5" borderId="2" xfId="2" applyFont="1" applyFill="1" applyBorder="1" applyAlignment="1" applyProtection="1">
      <alignment horizontal="right" vertical="center"/>
      <protection locked="0"/>
    </xf>
    <xf numFmtId="165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2" xfId="1" applyNumberFormat="1" applyFont="1" applyFill="1" applyBorder="1" applyAlignment="1" applyProtection="1">
      <alignment horizontal="right" vertical="center"/>
      <protection locked="0"/>
    </xf>
    <xf numFmtId="165" fontId="3" fillId="3" borderId="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vertical="center"/>
    </xf>
    <xf numFmtId="0" fontId="4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4" fontId="3" fillId="0" borderId="2" xfId="1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2" fontId="3" fillId="0" borderId="2" xfId="1" applyNumberFormat="1" applyFont="1" applyBorder="1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4" fontId="5" fillId="0" borderId="2" xfId="1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 wrapText="1"/>
    </xf>
    <xf numFmtId="3" fontId="3" fillId="0" borderId="2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/>
    </xf>
    <xf numFmtId="0" fontId="3" fillId="0" borderId="2" xfId="1" applyFont="1" applyBorder="1" applyAlignment="1">
      <alignment vertical="center"/>
    </xf>
    <xf numFmtId="2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vertical="center"/>
    </xf>
    <xf numFmtId="2" fontId="4" fillId="0" borderId="0" xfId="1" applyNumberFormat="1" applyFont="1" applyAlignment="1">
      <alignment horizontal="right" vertical="center"/>
    </xf>
    <xf numFmtId="0" fontId="6" fillId="4" borderId="2" xfId="1" applyFont="1" applyFill="1" applyBorder="1" applyAlignment="1">
      <alignment vertical="center"/>
    </xf>
    <xf numFmtId="2" fontId="4" fillId="0" borderId="2" xfId="1" applyNumberFormat="1" applyFont="1" applyBorder="1" applyAlignment="1">
      <alignment horizontal="right" vertical="center"/>
    </xf>
    <xf numFmtId="165" fontId="4" fillId="0" borderId="2" xfId="2" applyNumberFormat="1" applyFont="1" applyFill="1" applyBorder="1" applyAlignment="1" applyProtection="1">
      <alignment horizontal="right" vertical="center"/>
    </xf>
    <xf numFmtId="0" fontId="6" fillId="4" borderId="2" xfId="1" applyFont="1" applyFill="1" applyBorder="1" applyAlignment="1">
      <alignment horizontal="left" vertical="center"/>
    </xf>
    <xf numFmtId="1" fontId="4" fillId="0" borderId="2" xfId="1" applyNumberFormat="1" applyFont="1" applyBorder="1" applyAlignment="1">
      <alignment horizontal="right" vertical="center"/>
    </xf>
    <xf numFmtId="166" fontId="4" fillId="0" borderId="2" xfId="1" applyNumberFormat="1" applyFont="1" applyBorder="1" applyAlignment="1">
      <alignment horizontal="right" vertical="center"/>
    </xf>
    <xf numFmtId="49" fontId="4" fillId="0" borderId="0" xfId="1" applyNumberFormat="1" applyFont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164" fontId="3" fillId="0" borderId="0" xfId="2" applyFont="1" applyFill="1" applyBorder="1" applyAlignment="1" applyProtection="1">
      <alignment horizontal="right" vertical="center"/>
    </xf>
    <xf numFmtId="167" fontId="3" fillId="0" borderId="0" xfId="2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3" fillId="0" borderId="8" xfId="1" applyFont="1" applyBorder="1" applyAlignment="1">
      <alignment horizontal="left" vertical="center"/>
    </xf>
    <xf numFmtId="0" fontId="4" fillId="3" borderId="8" xfId="1" applyFont="1" applyFill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3" borderId="9" xfId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right" vertical="center"/>
    </xf>
    <xf numFmtId="2" fontId="3" fillId="0" borderId="0" xfId="1" applyNumberFormat="1" applyFont="1" applyAlignment="1">
      <alignment horizontal="center" vertical="center"/>
    </xf>
    <xf numFmtId="2" fontId="3" fillId="5" borderId="2" xfId="1" applyNumberFormat="1" applyFont="1" applyFill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 wrapTex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right" vertical="center"/>
    </xf>
    <xf numFmtId="0" fontId="3" fillId="0" borderId="10" xfId="1" applyFont="1" applyBorder="1" applyAlignment="1">
      <alignment horizontal="right" vertical="center"/>
    </xf>
    <xf numFmtId="0" fontId="3" fillId="0" borderId="11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164" fontId="4" fillId="0" borderId="0" xfId="2" applyFont="1" applyFill="1" applyBorder="1" applyAlignment="1" applyProtection="1">
      <alignment horizontal="left" vertical="center" wrapText="1"/>
    </xf>
    <xf numFmtId="0" fontId="4" fillId="5" borderId="5" xfId="1" applyFont="1" applyFill="1" applyBorder="1" applyAlignment="1">
      <alignment horizontal="left" vertical="center" wrapText="1"/>
    </xf>
    <xf numFmtId="0" fontId="4" fillId="5" borderId="6" xfId="1" applyFont="1" applyFill="1" applyBorder="1" applyAlignment="1">
      <alignment horizontal="left" vertical="center" wrapText="1"/>
    </xf>
    <xf numFmtId="0" fontId="4" fillId="5" borderId="7" xfId="1" applyFont="1" applyFill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3" fillId="0" borderId="12" xfId="1" applyFont="1" applyBorder="1" applyAlignment="1">
      <alignment vertical="center"/>
    </xf>
    <xf numFmtId="0" fontId="3" fillId="0" borderId="11" xfId="1" applyFont="1" applyBorder="1" applyAlignment="1">
      <alignment vertical="center"/>
    </xf>
  </cellXfs>
  <cellStyles count="3">
    <cellStyle name="Euro" xfId="2" xr:uid="{AD952FC0-96D5-41CF-928F-DECD6A7078B3}"/>
    <cellStyle name="Standard" xfId="0" builtinId="0"/>
    <cellStyle name="Standard 2" xfId="1" xr:uid="{7DB99B96-4079-4A6F-848F-5B6C2AD29C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50F4-D175-435C-901F-B210824D76BA}">
  <sheetPr codeName="Tabelle2"/>
  <dimension ref="A1:H45"/>
  <sheetViews>
    <sheetView tabSelected="1" zoomScaleNormal="100" workbookViewId="0">
      <selection activeCell="C21" sqref="C21"/>
    </sheetView>
  </sheetViews>
  <sheetFormatPr baseColWidth="10" defaultRowHeight="11.25"/>
  <cols>
    <col min="1" max="1" width="9.42578125" style="12" customWidth="1"/>
    <col min="2" max="2" width="37.85546875" style="10" bestFit="1" customWidth="1"/>
    <col min="3" max="3" width="12.85546875" style="10" bestFit="1" customWidth="1"/>
    <col min="4" max="4" width="13.140625" style="10" bestFit="1" customWidth="1"/>
    <col min="5" max="5" width="15.5703125" style="10" bestFit="1" customWidth="1"/>
    <col min="6" max="6" width="10" style="11" bestFit="1" customWidth="1"/>
    <col min="7" max="7" width="29.5703125" style="10" bestFit="1" customWidth="1"/>
    <col min="8" max="8" width="11.140625" style="10" customWidth="1"/>
    <col min="9" max="16384" width="11.42578125" style="10"/>
  </cols>
  <sheetData>
    <row r="1" spans="1:8">
      <c r="A1" s="9" t="s">
        <v>0</v>
      </c>
    </row>
    <row r="2" spans="1:8">
      <c r="D2" s="12"/>
      <c r="F2" s="70" t="s">
        <v>1</v>
      </c>
      <c r="G2" s="70"/>
      <c r="H2" s="13">
        <v>240</v>
      </c>
    </row>
    <row r="3" spans="1:8" s="18" customFormat="1" ht="33.75">
      <c r="A3" s="14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7" t="s">
        <v>7</v>
      </c>
      <c r="G3" s="14" t="s">
        <v>8</v>
      </c>
      <c r="H3" s="16" t="s">
        <v>9</v>
      </c>
    </row>
    <row r="4" spans="1:8" s="18" customFormat="1">
      <c r="A4" s="19" t="s">
        <v>10</v>
      </c>
      <c r="B4" s="20"/>
      <c r="C4" s="15"/>
      <c r="D4" s="15"/>
      <c r="E4" s="16"/>
      <c r="F4" s="17"/>
      <c r="G4" s="14"/>
      <c r="H4" s="16"/>
    </row>
    <row r="5" spans="1:8">
      <c r="A5" s="71" t="s">
        <v>11</v>
      </c>
      <c r="B5" s="71"/>
      <c r="C5" s="21"/>
      <c r="D5" s="22"/>
      <c r="E5" s="23"/>
      <c r="F5" s="22"/>
      <c r="G5" s="24"/>
      <c r="H5" s="25"/>
    </row>
    <row r="6" spans="1:8">
      <c r="A6" s="24"/>
      <c r="B6" s="26" t="s">
        <v>12</v>
      </c>
      <c r="C6" s="26" t="s">
        <v>13</v>
      </c>
      <c r="D6" s="27">
        <v>8.42</v>
      </c>
      <c r="E6" s="23">
        <v>2</v>
      </c>
      <c r="F6" s="22">
        <f>(((D6*(E6*2)*(($H$2/10)/12))))</f>
        <v>67.36</v>
      </c>
      <c r="G6" s="1"/>
      <c r="H6" s="25" t="e">
        <f>F6/G6</f>
        <v>#DIV/0!</v>
      </c>
    </row>
    <row r="7" spans="1:8">
      <c r="A7" s="24"/>
      <c r="B7" s="26" t="s">
        <v>14</v>
      </c>
      <c r="C7" s="26" t="s">
        <v>13</v>
      </c>
      <c r="D7" s="27">
        <v>23.25</v>
      </c>
      <c r="E7" s="23">
        <v>2</v>
      </c>
      <c r="F7" s="22">
        <f>(((D7*(E7*2)*(($H$2/10)/12))))</f>
        <v>186</v>
      </c>
      <c r="G7" s="1"/>
      <c r="H7" s="25" t="e">
        <f>F7/G7</f>
        <v>#DIV/0!</v>
      </c>
    </row>
    <row r="8" spans="1:8">
      <c r="A8" s="21" t="s">
        <v>15</v>
      </c>
      <c r="B8" s="28"/>
      <c r="C8" s="28"/>
      <c r="D8" s="22"/>
      <c r="E8" s="23"/>
      <c r="F8" s="22"/>
      <c r="G8" s="24"/>
      <c r="H8" s="25"/>
    </row>
    <row r="9" spans="1:8">
      <c r="A9" s="24"/>
      <c r="B9" s="26" t="s">
        <v>16</v>
      </c>
      <c r="C9" s="26" t="s">
        <v>17</v>
      </c>
      <c r="D9" s="27">
        <v>30.31</v>
      </c>
      <c r="E9" s="23">
        <v>2</v>
      </c>
      <c r="F9" s="22">
        <f t="shared" ref="F9:F15" si="0">(((D9*(E9*2)*(($H$2/10)/12))))</f>
        <v>242.48</v>
      </c>
      <c r="G9" s="1"/>
      <c r="H9" s="25" t="e">
        <f t="shared" ref="H9:H15" si="1">F9/G9</f>
        <v>#DIV/0!</v>
      </c>
    </row>
    <row r="10" spans="1:8">
      <c r="A10" s="24"/>
      <c r="B10" s="26" t="s">
        <v>18</v>
      </c>
      <c r="C10" s="26" t="s">
        <v>19</v>
      </c>
      <c r="D10" s="27">
        <v>28.85</v>
      </c>
      <c r="E10" s="23">
        <v>2</v>
      </c>
      <c r="F10" s="22">
        <f t="shared" si="0"/>
        <v>230.8</v>
      </c>
      <c r="G10" s="1"/>
      <c r="H10" s="25" t="e">
        <f t="shared" si="1"/>
        <v>#DIV/0!</v>
      </c>
    </row>
    <row r="11" spans="1:8">
      <c r="A11" s="24"/>
      <c r="B11" s="26" t="s">
        <v>20</v>
      </c>
      <c r="C11" s="26" t="s">
        <v>17</v>
      </c>
      <c r="D11" s="27">
        <v>11.38</v>
      </c>
      <c r="E11" s="23">
        <v>2</v>
      </c>
      <c r="F11" s="22">
        <f t="shared" si="0"/>
        <v>91.04</v>
      </c>
      <c r="G11" s="1"/>
      <c r="H11" s="25" t="e">
        <f t="shared" si="1"/>
        <v>#DIV/0!</v>
      </c>
    </row>
    <row r="12" spans="1:8">
      <c r="A12" s="24"/>
      <c r="B12" s="26" t="s">
        <v>21</v>
      </c>
      <c r="C12" s="26" t="s">
        <v>17</v>
      </c>
      <c r="D12" s="27">
        <v>12.67</v>
      </c>
      <c r="E12" s="23">
        <v>2</v>
      </c>
      <c r="F12" s="22">
        <f t="shared" si="0"/>
        <v>101.36</v>
      </c>
      <c r="G12" s="1"/>
      <c r="H12" s="25" t="e">
        <f t="shared" si="1"/>
        <v>#DIV/0!</v>
      </c>
    </row>
    <row r="13" spans="1:8">
      <c r="A13" s="24"/>
      <c r="B13" s="26" t="s">
        <v>22</v>
      </c>
      <c r="C13" s="26" t="s">
        <v>13</v>
      </c>
      <c r="D13" s="27">
        <v>5.4</v>
      </c>
      <c r="E13" s="23">
        <v>2</v>
      </c>
      <c r="F13" s="22">
        <f t="shared" si="0"/>
        <v>43.2</v>
      </c>
      <c r="G13" s="1"/>
      <c r="H13" s="25" t="e">
        <f t="shared" si="1"/>
        <v>#DIV/0!</v>
      </c>
    </row>
    <row r="14" spans="1:8">
      <c r="A14" s="24"/>
      <c r="B14" s="26" t="s">
        <v>23</v>
      </c>
      <c r="C14" s="26" t="s">
        <v>13</v>
      </c>
      <c r="D14" s="27">
        <v>3.3</v>
      </c>
      <c r="E14" s="23">
        <v>2</v>
      </c>
      <c r="F14" s="22">
        <f t="shared" si="0"/>
        <v>26.4</v>
      </c>
      <c r="G14" s="1"/>
      <c r="H14" s="25" t="e">
        <f t="shared" si="1"/>
        <v>#DIV/0!</v>
      </c>
    </row>
    <row r="15" spans="1:8">
      <c r="A15" s="24"/>
      <c r="B15" s="26" t="s">
        <v>24</v>
      </c>
      <c r="C15" s="26" t="s">
        <v>17</v>
      </c>
      <c r="D15" s="27">
        <v>11.18</v>
      </c>
      <c r="E15" s="23">
        <v>2</v>
      </c>
      <c r="F15" s="22">
        <f t="shared" si="0"/>
        <v>89.44</v>
      </c>
      <c r="G15" s="1"/>
      <c r="H15" s="25" t="e">
        <f t="shared" si="1"/>
        <v>#DIV/0!</v>
      </c>
    </row>
    <row r="16" spans="1:8">
      <c r="A16" s="24"/>
      <c r="B16" s="26"/>
      <c r="C16" s="26"/>
      <c r="D16" s="29"/>
      <c r="E16" s="23"/>
      <c r="F16" s="30"/>
      <c r="G16" s="24"/>
      <c r="H16" s="25"/>
    </row>
    <row r="17" spans="1:8">
      <c r="A17" s="24"/>
      <c r="B17" s="31" t="s">
        <v>25</v>
      </c>
      <c r="C17" s="31"/>
      <c r="D17" s="32">
        <f>SUM(D5:D16)</f>
        <v>134.76000000000002</v>
      </c>
      <c r="E17" s="33"/>
      <c r="F17" s="32">
        <f>SUM(F5:F16)</f>
        <v>1078.0800000000002</v>
      </c>
      <c r="G17" s="28"/>
      <c r="H17" s="32" t="e">
        <f>SUM(H5:H16)</f>
        <v>#DIV/0!</v>
      </c>
    </row>
    <row r="18" spans="1:8">
      <c r="G18" s="18"/>
      <c r="H18" s="34"/>
    </row>
    <row r="19" spans="1:8" ht="22.5">
      <c r="A19" s="35"/>
      <c r="B19" s="64" t="s">
        <v>26</v>
      </c>
      <c r="C19" s="36"/>
      <c r="D19" s="14" t="s">
        <v>27</v>
      </c>
      <c r="E19" s="14" t="s">
        <v>28</v>
      </c>
      <c r="F19" s="37"/>
      <c r="G19" s="38" t="s">
        <v>29</v>
      </c>
      <c r="H19" s="39" t="e">
        <f>H17</f>
        <v>#DIV/0!</v>
      </c>
    </row>
    <row r="20" spans="1:8">
      <c r="A20" s="35"/>
      <c r="B20" s="36" t="s">
        <v>30</v>
      </c>
      <c r="C20" s="36"/>
      <c r="D20" s="2"/>
      <c r="E20" s="40">
        <f>D20*1.19</f>
        <v>0</v>
      </c>
      <c r="G20" s="41" t="s">
        <v>31</v>
      </c>
      <c r="H20" s="39" t="e">
        <f>(H19*12)/H2</f>
        <v>#DIV/0!</v>
      </c>
    </row>
    <row r="21" spans="1:8">
      <c r="B21" s="33" t="s">
        <v>32</v>
      </c>
      <c r="C21" s="3"/>
      <c r="E21" s="79"/>
      <c r="G21" s="38" t="s">
        <v>33</v>
      </c>
      <c r="H21" s="42" t="e">
        <f>F17/H17</f>
        <v>#DIV/0!</v>
      </c>
    </row>
    <row r="22" spans="1:8">
      <c r="B22" s="33" t="s">
        <v>34</v>
      </c>
      <c r="C22" s="63"/>
      <c r="D22" s="60"/>
      <c r="E22" s="80"/>
      <c r="G22" s="38" t="s">
        <v>35</v>
      </c>
      <c r="H22" s="4"/>
    </row>
    <row r="23" spans="1:8">
      <c r="A23" s="35"/>
      <c r="G23" s="38" t="s">
        <v>36</v>
      </c>
      <c r="H23" s="43" t="e">
        <f>H22*H19</f>
        <v>#DIV/0!</v>
      </c>
    </row>
    <row r="24" spans="1:8">
      <c r="G24" s="38" t="s">
        <v>37</v>
      </c>
      <c r="H24" s="43" t="e">
        <f>H23*1.19</f>
        <v>#DIV/0!</v>
      </c>
    </row>
    <row r="25" spans="1:8">
      <c r="D25" s="44"/>
      <c r="E25" s="44"/>
      <c r="G25" s="38" t="s">
        <v>38</v>
      </c>
      <c r="H25" s="43" t="e">
        <f>H24*12</f>
        <v>#DIV/0!</v>
      </c>
    </row>
    <row r="26" spans="1:8" ht="12" thickBot="1">
      <c r="B26" s="45" t="s">
        <v>39</v>
      </c>
      <c r="C26" s="45"/>
      <c r="D26" s="46" t="s">
        <v>51</v>
      </c>
      <c r="E26" s="33" t="s">
        <v>40</v>
      </c>
      <c r="G26" s="18"/>
    </row>
    <row r="27" spans="1:8">
      <c r="B27" s="33" t="s">
        <v>41</v>
      </c>
      <c r="C27" s="33"/>
      <c r="D27" s="5"/>
      <c r="E27" s="47"/>
      <c r="G27" s="48" t="s">
        <v>42</v>
      </c>
    </row>
    <row r="28" spans="1:8" ht="12" thickBot="1">
      <c r="B28" s="33" t="s">
        <v>43</v>
      </c>
      <c r="C28" s="33"/>
      <c r="D28" s="6"/>
      <c r="E28" s="47"/>
      <c r="G28" s="49" t="s">
        <v>44</v>
      </c>
      <c r="H28" s="50"/>
    </row>
    <row r="29" spans="1:8">
      <c r="B29" s="33" t="s">
        <v>45</v>
      </c>
      <c r="C29" s="33"/>
      <c r="D29" s="7"/>
      <c r="E29" s="47"/>
      <c r="H29" s="51"/>
    </row>
    <row r="30" spans="1:8">
      <c r="B30" s="33" t="s">
        <v>46</v>
      </c>
      <c r="C30" s="33"/>
      <c r="D30" s="8"/>
      <c r="E30" s="47"/>
      <c r="H30" s="51"/>
    </row>
    <row r="31" spans="1:8">
      <c r="H31" s="51"/>
    </row>
    <row r="32" spans="1:8" ht="11.25" customHeight="1">
      <c r="A32" s="72"/>
      <c r="B32" s="72"/>
      <c r="C32" s="72"/>
      <c r="D32" s="72"/>
      <c r="E32" s="72"/>
      <c r="F32" s="72"/>
      <c r="G32" s="72"/>
      <c r="H32" s="72"/>
    </row>
    <row r="33" spans="1:8">
      <c r="A33" s="72"/>
      <c r="B33" s="72"/>
      <c r="C33" s="72"/>
      <c r="D33" s="72"/>
      <c r="E33" s="72"/>
      <c r="F33" s="72"/>
      <c r="G33" s="72"/>
      <c r="H33" s="72"/>
    </row>
    <row r="34" spans="1:8" ht="5.25" customHeight="1">
      <c r="A34" s="52"/>
      <c r="D34" s="53"/>
      <c r="F34" s="10"/>
      <c r="H34" s="12"/>
    </row>
    <row r="35" spans="1:8">
      <c r="A35" s="52"/>
      <c r="D35" s="53"/>
      <c r="F35" s="10"/>
    </row>
    <row r="36" spans="1:8" s="54" customFormat="1" ht="25.5" customHeight="1">
      <c r="A36" s="73" t="s">
        <v>47</v>
      </c>
      <c r="B36" s="74"/>
      <c r="C36" s="74"/>
      <c r="D36" s="74"/>
      <c r="E36" s="74"/>
      <c r="F36" s="74"/>
      <c r="G36" s="74"/>
      <c r="H36" s="75"/>
    </row>
    <row r="37" spans="1:8" s="54" customFormat="1">
      <c r="A37" s="76"/>
      <c r="B37" s="77"/>
      <c r="C37" s="77"/>
      <c r="D37" s="77"/>
      <c r="E37" s="77"/>
      <c r="F37" s="77"/>
      <c r="G37" s="77"/>
      <c r="H37" s="78"/>
    </row>
    <row r="38" spans="1:8" s="54" customFormat="1">
      <c r="A38" s="55" t="s">
        <v>48</v>
      </c>
      <c r="B38" s="65"/>
      <c r="E38" s="53"/>
      <c r="F38" s="66"/>
      <c r="G38" s="11"/>
      <c r="H38" s="67"/>
    </row>
    <row r="39" spans="1:8">
      <c r="A39" s="56" t="s">
        <v>49</v>
      </c>
      <c r="B39" s="34"/>
      <c r="F39" s="66"/>
      <c r="G39" s="11"/>
      <c r="H39" s="68"/>
    </row>
    <row r="40" spans="1:8">
      <c r="A40" s="57"/>
      <c r="B40" s="34"/>
      <c r="F40" s="66"/>
      <c r="G40" s="11"/>
      <c r="H40" s="68"/>
    </row>
    <row r="41" spans="1:8">
      <c r="A41" s="57"/>
      <c r="B41" s="34"/>
      <c r="F41" s="66"/>
      <c r="G41" s="11"/>
      <c r="H41" s="68"/>
    </row>
    <row r="42" spans="1:8">
      <c r="A42" s="57"/>
      <c r="B42" s="34"/>
      <c r="F42" s="66"/>
      <c r="G42" s="11"/>
      <c r="H42" s="68"/>
    </row>
    <row r="43" spans="1:8" ht="17.25" customHeight="1">
      <c r="A43" s="57"/>
      <c r="B43" s="34"/>
      <c r="E43" s="53"/>
      <c r="F43" s="66"/>
      <c r="H43" s="68"/>
    </row>
    <row r="44" spans="1:8">
      <c r="A44" s="58" t="s">
        <v>50</v>
      </c>
      <c r="B44" s="59"/>
      <c r="C44" s="60"/>
      <c r="D44" s="60"/>
      <c r="E44" s="60"/>
      <c r="F44" s="61"/>
      <c r="G44" s="60"/>
      <c r="H44" s="69"/>
    </row>
    <row r="45" spans="1:8">
      <c r="A45" s="10"/>
      <c r="D45" s="12"/>
      <c r="E45" s="62"/>
      <c r="F45" s="10"/>
      <c r="G45" s="11"/>
      <c r="H45" s="11"/>
    </row>
  </sheetData>
  <sheetProtection algorithmName="SHA-512" hashValue="akF6dOD+FjdNk9unV9awKl7Dsne90LmpR/H+rXbFIXULlXWciqlFYRjiAPeR79Onh6Vx8RrRCumwUIrdWeNJhA==" saltValue="YJbVBGgksxjsZ+CDCA2Ddw==" spinCount="100000" sheet="1" selectLockedCells="1"/>
  <protectedRanges>
    <protectedRange password="C61A" sqref="H28:H31" name="Bereich3"/>
    <protectedRange password="C61A" sqref="G5:G16" name="Bereich1"/>
    <protectedRange password="C61A" sqref="H22" name="Bereich2_1"/>
    <protectedRange password="C61A" sqref="D20:E20" name="Bereich3_2"/>
    <protectedRange password="C61A" sqref="D26:D30" name="Bereich3_3"/>
    <protectedRange password="C61A" sqref="C21" name="Bereich3_1"/>
  </protectedRanges>
  <mergeCells count="5">
    <mergeCell ref="F2:G2"/>
    <mergeCell ref="A5:B5"/>
    <mergeCell ref="A32:H33"/>
    <mergeCell ref="A36:H36"/>
    <mergeCell ref="A37:H37"/>
  </mergeCells>
  <pageMargins left="0.23622047244094491" right="0.15748031496062992" top="0.51181102362204722" bottom="0.47244094488188981" header="0.15748031496062992" footer="0.15748031496062992"/>
  <pageSetup paperSize="9" scale="73" orientation="landscape" r:id="rId1"/>
  <headerFooter alignWithMargins="0">
    <oddHeader>&amp;LAnlage Objektkalkulationsblatt&amp;CReinigung Rathaus, 
Markt 5, 01829 Stadt Wehlen</oddHeader>
    <oddFooter>&amp;R&amp;P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Rathaus</vt:lpstr>
      <vt:lpstr>Rathaus!Drucktitel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2025-06-06T08:20:55Z</cp:lastPrinted>
  <dcterms:created xsi:type="dcterms:W3CDTF">2025-06-03T14:17:11Z</dcterms:created>
  <dcterms:modified xsi:type="dcterms:W3CDTF">2025-08-01T07:13:28Z</dcterms:modified>
</cp:coreProperties>
</file>