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3-PROJEKTE SCHUBERT HORST\2400_VgV Wartburg\05_WBE-V7-R-FPL_Leitg\V7-3_Vergabeunterlagen_vorb\"/>
    </mc:Choice>
  </mc:AlternateContent>
  <xr:revisionPtr revIDLastSave="0" documentId="13_ncr:1_{D5125510-A339-4ADE-92AE-F39E3B65ABC9}" xr6:coauthVersionLast="47" xr6:coauthVersionMax="47" xr10:uidLastSave="{00000000-0000-0000-0000-000000000000}"/>
  <bookViews>
    <workbookView xWindow="28680" yWindow="-120" windowWidth="29040" windowHeight="17520" xr2:uid="{00000000-000D-0000-FFFF-FFFF00000000}"/>
  </bookViews>
  <sheets>
    <sheet name="Honorar V7" sheetId="1" r:id="rId1"/>
  </sheets>
  <definedNames>
    <definedName name="_xlnm.Print_Area" localSheetId="0">'Honorar V7'!$A$1:$H$78</definedName>
    <definedName name="_xlnm.Print_Titles" localSheetId="0">'Honorar V7'!$1:$1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G53" i="1"/>
  <c r="G55" i="1" s="1"/>
  <c r="G23" i="1" l="1"/>
  <c r="G15" i="1"/>
  <c r="G31" i="1"/>
  <c r="G30" i="1"/>
  <c r="G29" i="1"/>
  <c r="G28" i="1"/>
  <c r="G27" i="1"/>
  <c r="G26" i="1"/>
  <c r="G25" i="1"/>
  <c r="G24" i="1"/>
  <c r="E32" i="1"/>
  <c r="G19" i="1" s="1"/>
  <c r="G34" i="1" s="1"/>
  <c r="C32" i="1"/>
  <c r="I32" i="1" l="1"/>
  <c r="G37" i="1"/>
  <c r="G69" i="1"/>
  <c r="G66" i="1"/>
  <c r="G63" i="1"/>
  <c r="G57" i="1" l="1"/>
  <c r="G71" i="1"/>
  <c r="G72" i="1" s="1"/>
  <c r="G73" i="1" l="1"/>
  <c r="G74" i="1" l="1"/>
  <c r="G58" i="1" l="1"/>
  <c r="G59" i="1" l="1"/>
</calcChain>
</file>

<file path=xl/sharedStrings.xml><?xml version="1.0" encoding="utf-8"?>
<sst xmlns="http://schemas.openxmlformats.org/spreadsheetml/2006/main" count="114" uniqueCount="58">
  <si>
    <t>Bieter:</t>
  </si>
  <si>
    <t>Honorarsatz:</t>
  </si>
  <si>
    <t>v.H.</t>
  </si>
  <si>
    <t>€/h</t>
  </si>
  <si>
    <t>€</t>
  </si>
  <si>
    <t>Ort, Datum</t>
  </si>
  <si>
    <t xml:space="preserve"> Unterschrift des Vertretungsberechtigten in Textform</t>
  </si>
  <si>
    <t>Honorarzone Grundleistungen:</t>
  </si>
  <si>
    <t>Nebenkostenpauschale Grundleistungen:</t>
  </si>
  <si>
    <t>geschätzte anrechenbare Kosten (netto):</t>
  </si>
  <si>
    <t>Nebenkosten GL in €:</t>
  </si>
  <si>
    <t>zzgl. Mehrwertsteuer 19%</t>
  </si>
  <si>
    <t>Hinweis zum Ausfüllen des Honorarformblattes: Der Bieter muss alle grün hinterlegten Felder ausfüllen.
Es sind alle Leistungen anzubieten.</t>
  </si>
  <si>
    <t>Es ist auch dann erforderlich, Eintragungen vorzunehmen, wenn Sie eine Leistung mit Null Euro bzw. Null % anbieten möchten.</t>
  </si>
  <si>
    <r>
      <t xml:space="preserve">pauschaler </t>
    </r>
    <r>
      <rPr>
        <b/>
        <sz val="11"/>
        <color theme="1"/>
        <rFont val="Arial Narrow"/>
        <family val="2"/>
      </rPr>
      <t>Zu-/ Abschlag</t>
    </r>
    <r>
      <rPr>
        <sz val="11"/>
        <color theme="1"/>
        <rFont val="Arial Narrow"/>
        <family val="2"/>
      </rPr>
      <t xml:space="preserve"> auf das ermittelte Honorar für Grundleistungen</t>
    </r>
  </si>
  <si>
    <t>Honorarsumme GL netto ohne Zu-/Abschlag</t>
  </si>
  <si>
    <t>Stundenleistungen, Ansatz für Wertungssumme netto</t>
  </si>
  <si>
    <t>Stundenleistungen, Ansatz für Wertungssumme brutto</t>
  </si>
  <si>
    <t>psch.</t>
  </si>
  <si>
    <t>1) Auftragnehmer (Ansatz 15 h)</t>
  </si>
  <si>
    <t>2) Mitarbeiter (Dipl.-Ing. / M.sc.) (Ansatz 20 h)</t>
  </si>
  <si>
    <t>3) technische Zeichner und sonstige Mitarbeiter (Ansatz 30 h)</t>
  </si>
  <si>
    <t>Grundhonorar netto, 100% gemäß § 35 HOAI 2021:</t>
  </si>
  <si>
    <r>
      <t xml:space="preserve">zzgl. NK </t>
    </r>
    <r>
      <rPr>
        <sz val="11"/>
        <rFont val="Arial Narrow"/>
        <family val="2"/>
      </rPr>
      <t>(NK aus GL)</t>
    </r>
    <r>
      <rPr>
        <b/>
        <sz val="11"/>
        <rFont val="Arial Narrow"/>
        <family val="2"/>
      </rPr>
      <t xml:space="preserve"> </t>
    </r>
  </si>
  <si>
    <t>Basishonorarsatz</t>
  </si>
  <si>
    <t>Honorarsumme inkl. NK, Ansatz für Wertungssumme brutto</t>
  </si>
  <si>
    <t>geschätzte anrechenbare Kosten (brutto):</t>
  </si>
  <si>
    <t>Leistungsphase</t>
  </si>
  <si>
    <t>HOAI 2021</t>
  </si>
  <si>
    <t>LPH 2</t>
  </si>
  <si>
    <t>LPH 3</t>
  </si>
  <si>
    <t>LPH 4</t>
  </si>
  <si>
    <t>LPH 5</t>
  </si>
  <si>
    <t>LPH 6</t>
  </si>
  <si>
    <t>LPH 7</t>
  </si>
  <si>
    <t>LPH 8</t>
  </si>
  <si>
    <t>%</t>
  </si>
  <si>
    <t>Die einzelnen Leistungen sind den Leistungsphasen der Objektplanung Gebäude und Innenräume (§34 HOAI 2021) zugeordnet, dabei werden die Leistungen nach HOAI nicht zu 100% benötigt.</t>
  </si>
  <si>
    <t xml:space="preserve">LPH 1 </t>
  </si>
  <si>
    <t>IV</t>
  </si>
  <si>
    <t>beabsichtigter Leistungsumfang (LPH 1-8)</t>
  </si>
  <si>
    <t xml:space="preserve">LPH 9 </t>
  </si>
  <si>
    <t>Ansatz für FPL Restaurierung:</t>
  </si>
  <si>
    <t>Honorarsumme BL netto ohne NK:</t>
  </si>
  <si>
    <t>Nebenkostenpauschale Besondere Leistungen:</t>
  </si>
  <si>
    <t>Nebenkosten BL in €:</t>
  </si>
  <si>
    <t>Honorarsumme GL + BL netto inkl. NK</t>
  </si>
  <si>
    <t>2) Teilnahme an Planungs- und Bauberatungen</t>
  </si>
  <si>
    <t>3) Schriftliche und fotografische Einpflege in das Raumbuch</t>
  </si>
  <si>
    <t xml:space="preserve">Besondere Leistungen: </t>
  </si>
  <si>
    <t>Schriftliche und fotografische Einpflege der Ergebnisse der Zustandserfassung, Konservierung und Restaurierung sowie Endzustand und Pflegehinweise in Kurzform in das Raumbuch der Wartburg (Formblätter sind vorgegeben, System wie Stiftung Thür. Schlösser und Gärten und Klassikstiftung Weimar)</t>
  </si>
  <si>
    <t xml:space="preserve">Teilnahme und Mitwirkung an regelmäßigen Planungs- und Bauberatungen vor Ort oder im Thüringischen Landesamt für Denkmalpflege und Archäologie (TLDA) in Erfurt </t>
  </si>
  <si>
    <t xml:space="preserve">Stundensätze (netto) </t>
  </si>
  <si>
    <t xml:space="preserve">Grundleistungen </t>
  </si>
  <si>
    <t>Leitende Fachplanung für Konservierung-Restaurierung</t>
  </si>
  <si>
    <t>1) Beratung zum Raumklima</t>
  </si>
  <si>
    <t xml:space="preserve">Fachliche Beratung hinsichtlich der baulichen und haustechnischen bzw. bauklimatischen Maßnahmen, Erfordernisse bzw. geplanten Raumtemperierung  </t>
  </si>
  <si>
    <r>
      <t xml:space="preserve"> Honorarformblatt
</t>
    </r>
    <r>
      <rPr>
        <sz val="11"/>
        <color rgb="FF0070C0"/>
        <rFont val="Arial Narrow"/>
        <family val="2"/>
      </rPr>
      <t xml:space="preserve"> Stand 06.082025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</si>
</sst>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29" x14ac:knownFonts="1">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color theme="1"/>
      <name val="Arial Narrow"/>
      <family val="2"/>
    </font>
    <font>
      <sz val="11"/>
      <color rgb="FF000000"/>
      <name val="Calibri"/>
      <family val="2"/>
    </font>
    <font>
      <b/>
      <sz val="11"/>
      <color indexed="8"/>
      <name val="Arial Narrow"/>
      <family val="2"/>
    </font>
    <font>
      <b/>
      <sz val="11"/>
      <color theme="1"/>
      <name val="Arial Narrow"/>
      <family val="2"/>
    </font>
    <font>
      <i/>
      <sz val="11"/>
      <color theme="1"/>
      <name val="Arial Narrow"/>
      <family val="2"/>
    </font>
    <font>
      <sz val="11"/>
      <color indexed="8"/>
      <name val="Arial Narrow"/>
      <family val="2"/>
    </font>
    <font>
      <b/>
      <u/>
      <sz val="12"/>
      <color theme="3" tint="0.39997558519241921"/>
      <name val="Arial Narrow"/>
      <family val="2"/>
    </font>
    <font>
      <b/>
      <sz val="12"/>
      <color theme="1"/>
      <name val="Arial Narrow"/>
      <family val="2"/>
    </font>
    <font>
      <sz val="12"/>
      <color theme="1"/>
      <name val="Arial Narrow"/>
      <family val="2"/>
    </font>
    <font>
      <sz val="11"/>
      <name val="Arial Narrow"/>
      <family val="2"/>
    </font>
    <font>
      <i/>
      <sz val="11"/>
      <color theme="0" tint="-0.14999847407452621"/>
      <name val="Arial Narrow"/>
      <family val="2"/>
    </font>
    <font>
      <b/>
      <sz val="11"/>
      <name val="Arial Narrow"/>
      <family val="2"/>
    </font>
    <font>
      <sz val="12"/>
      <color theme="0" tint="-0.14999847407452621"/>
      <name val="Arial Narrow"/>
      <family val="2"/>
    </font>
    <font>
      <b/>
      <sz val="11"/>
      <color rgb="FF0070C0"/>
      <name val="Arial Narrow"/>
      <family val="2"/>
    </font>
    <font>
      <sz val="11"/>
      <color rgb="FF0070C0"/>
      <name val="Calibri"/>
      <family val="2"/>
      <scheme val="minor"/>
    </font>
    <font>
      <i/>
      <sz val="11"/>
      <color rgb="FF0070C0"/>
      <name val="Arial Narrow"/>
      <family val="2"/>
    </font>
    <font>
      <sz val="8"/>
      <name val="Calibri"/>
      <family val="2"/>
      <scheme val="minor"/>
    </font>
    <font>
      <sz val="11"/>
      <color theme="0" tint="-0.249977111117893"/>
      <name val="Arial Narrow"/>
      <family val="2"/>
    </font>
    <font>
      <i/>
      <sz val="11"/>
      <name val="Arial Narrow"/>
      <family val="2"/>
    </font>
    <font>
      <sz val="11"/>
      <color theme="9" tint="-0.249977111117893"/>
      <name val="Arial Narrow"/>
      <family val="2"/>
    </font>
    <font>
      <sz val="11"/>
      <color rgb="FF0070C0"/>
      <name val="Arial Narrow"/>
      <family val="2"/>
    </font>
    <font>
      <b/>
      <sz val="12"/>
      <color theme="3" tint="0.39997558519241921"/>
      <name val="Arial Narrow"/>
      <family val="2"/>
    </font>
    <font>
      <sz val="11"/>
      <name val="Calibri"/>
      <family val="2"/>
      <scheme val="minor"/>
    </font>
    <font>
      <i/>
      <sz val="11"/>
      <color theme="0" tint="-0.249977111117893"/>
      <name val="Arial Narrow"/>
      <family val="2"/>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xf numFmtId="0" fontId="6" fillId="0" borderId="0"/>
    <xf numFmtId="164" fontId="6" fillId="0" borderId="0" applyFont="0" applyFill="0" applyBorder="0" applyAlignment="0" applyProtection="0"/>
  </cellStyleXfs>
  <cellXfs count="92">
    <xf numFmtId="0" fontId="0" fillId="0" borderId="0" xfId="0"/>
    <xf numFmtId="49" fontId="7" fillId="0" borderId="0" xfId="1" applyNumberFormat="1" applyFont="1" applyAlignment="1">
      <alignment vertical="top"/>
    </xf>
    <xf numFmtId="0" fontId="4" fillId="0" borderId="0" xfId="0" applyFont="1"/>
    <xf numFmtId="0" fontId="5" fillId="0" borderId="0" xfId="0" applyFont="1"/>
    <xf numFmtId="0" fontId="4" fillId="0" borderId="0" xfId="0" applyFont="1" applyProtection="1">
      <protection locked="0"/>
    </xf>
    <xf numFmtId="0" fontId="8" fillId="0" borderId="0" xfId="0" applyFont="1"/>
    <xf numFmtId="4" fontId="4" fillId="2" borderId="1" xfId="0" applyNumberFormat="1" applyFont="1" applyFill="1" applyBorder="1" applyProtection="1">
      <protection locked="0"/>
    </xf>
    <xf numFmtId="0" fontId="4" fillId="2" borderId="2" xfId="0" applyFont="1" applyFill="1" applyBorder="1" applyProtection="1">
      <protection locked="0"/>
    </xf>
    <xf numFmtId="0" fontId="4" fillId="0" borderId="14" xfId="0" applyFont="1" applyBorder="1" applyProtection="1">
      <protection locked="0"/>
    </xf>
    <xf numFmtId="165" fontId="9" fillId="0" borderId="0" xfId="0" applyNumberFormat="1" applyFont="1"/>
    <xf numFmtId="0" fontId="3" fillId="0" borderId="0" xfId="0" applyFont="1"/>
    <xf numFmtId="0" fontId="11" fillId="0" borderId="0" xfId="0" applyFont="1" applyAlignment="1">
      <alignment vertical="center"/>
    </xf>
    <xf numFmtId="0" fontId="3" fillId="0" borderId="0" xfId="0" applyFont="1" applyAlignment="1">
      <alignment horizontal="right"/>
    </xf>
    <xf numFmtId="0" fontId="12" fillId="0" borderId="18" xfId="0" applyFont="1" applyBorder="1"/>
    <xf numFmtId="0" fontId="13" fillId="0" borderId="19" xfId="0" applyFont="1" applyBorder="1"/>
    <xf numFmtId="0" fontId="13" fillId="0" borderId="20" xfId="0" applyFont="1" applyBorder="1"/>
    <xf numFmtId="0" fontId="13" fillId="0" borderId="0" xfId="0" applyFont="1"/>
    <xf numFmtId="0" fontId="12" fillId="0" borderId="21" xfId="0" applyFont="1" applyBorder="1"/>
    <xf numFmtId="0" fontId="13" fillId="0" borderId="22" xfId="0" applyFont="1" applyBorder="1"/>
    <xf numFmtId="0" fontId="12" fillId="0" borderId="23" xfId="0" applyFont="1" applyBorder="1"/>
    <xf numFmtId="0" fontId="13" fillId="0" borderId="24" xfId="0" applyFont="1" applyBorder="1"/>
    <xf numFmtId="0" fontId="13" fillId="0" borderId="25" xfId="0" applyFont="1" applyBorder="1"/>
    <xf numFmtId="0" fontId="2" fillId="0" borderId="0" xfId="0" applyFont="1"/>
    <xf numFmtId="0" fontId="1" fillId="0" borderId="0" xfId="0" applyFont="1"/>
    <xf numFmtId="165" fontId="15" fillId="0" borderId="0" xfId="0" applyNumberFormat="1" applyFont="1"/>
    <xf numFmtId="165" fontId="17" fillId="0" borderId="0" xfId="0" applyNumberFormat="1" applyFont="1"/>
    <xf numFmtId="0" fontId="15" fillId="0" borderId="0" xfId="0" applyFont="1"/>
    <xf numFmtId="165" fontId="9" fillId="0" borderId="1" xfId="0" applyNumberFormat="1" applyFont="1" applyBorder="1"/>
    <xf numFmtId="4" fontId="4" fillId="0" borderId="1" xfId="0" applyNumberFormat="1" applyFont="1" applyBorder="1"/>
    <xf numFmtId="0" fontId="8" fillId="0" borderId="18" xfId="0" applyFont="1" applyBorder="1"/>
    <xf numFmtId="0" fontId="4" fillId="0" borderId="19" xfId="0" applyFont="1" applyBorder="1"/>
    <xf numFmtId="0" fontId="16" fillId="0" borderId="21" xfId="0" applyFont="1" applyBorder="1"/>
    <xf numFmtId="0" fontId="8" fillId="0" borderId="21" xfId="0" applyFont="1" applyBorder="1"/>
    <xf numFmtId="0" fontId="8" fillId="0" borderId="23" xfId="0" applyFont="1" applyBorder="1"/>
    <xf numFmtId="0" fontId="4" fillId="0" borderId="24" xfId="0" applyFont="1" applyBorder="1"/>
    <xf numFmtId="165" fontId="1" fillId="0" borderId="1" xfId="0" applyNumberFormat="1" applyFont="1" applyBorder="1"/>
    <xf numFmtId="4" fontId="9" fillId="2" borderId="1" xfId="0" applyNumberFormat="1" applyFont="1" applyFill="1" applyBorder="1" applyProtection="1">
      <protection locked="0"/>
    </xf>
    <xf numFmtId="165" fontId="13" fillId="0" borderId="15" xfId="0" applyNumberFormat="1" applyFont="1" applyBorder="1"/>
    <xf numFmtId="165" fontId="13" fillId="0" borderId="16" xfId="0" applyNumberFormat="1" applyFont="1" applyBorder="1"/>
    <xf numFmtId="165" fontId="12" fillId="0" borderId="17" xfId="0" applyNumberFormat="1" applyFont="1" applyBorder="1"/>
    <xf numFmtId="165" fontId="1" fillId="0" borderId="26" xfId="0" applyNumberFormat="1" applyFont="1" applyBorder="1"/>
    <xf numFmtId="165" fontId="1" fillId="0" borderId="27" xfId="0" applyNumberFormat="1" applyFont="1" applyBorder="1"/>
    <xf numFmtId="165" fontId="8" fillId="0" borderId="28" xfId="0" applyNumberFormat="1" applyFont="1" applyBorder="1"/>
    <xf numFmtId="0" fontId="4" fillId="0" borderId="0" xfId="0" applyFont="1" applyAlignment="1">
      <alignment horizontal="right"/>
    </xf>
    <xf numFmtId="0" fontId="9" fillId="0" borderId="0" xfId="0" applyFont="1" applyAlignment="1">
      <alignment horizontal="right"/>
    </xf>
    <xf numFmtId="0" fontId="9" fillId="0" borderId="0" xfId="0" applyFont="1"/>
    <xf numFmtId="0" fontId="9" fillId="0" borderId="0" xfId="0" applyFont="1" applyAlignment="1">
      <alignment horizontal="left"/>
    </xf>
    <xf numFmtId="0" fontId="9"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0" fillId="0" borderId="0" xfId="0" applyFont="1" applyAlignment="1">
      <alignment vertical="center"/>
    </xf>
    <xf numFmtId="0" fontId="4" fillId="0" borderId="0" xfId="0" applyFont="1" applyAlignment="1">
      <alignment vertical="center"/>
    </xf>
    <xf numFmtId="0" fontId="9" fillId="0" borderId="0" xfId="0" applyFont="1" applyAlignment="1">
      <alignment horizontal="left" vertical="center"/>
    </xf>
    <xf numFmtId="0" fontId="9" fillId="0" borderId="29" xfId="0" applyFont="1" applyBorder="1" applyAlignment="1">
      <alignment vertical="center"/>
    </xf>
    <xf numFmtId="0" fontId="4" fillId="0" borderId="29" xfId="0" applyFont="1" applyBorder="1" applyAlignment="1">
      <alignment vertical="center"/>
    </xf>
    <xf numFmtId="0" fontId="9" fillId="0" borderId="29" xfId="0" applyFont="1" applyBorder="1" applyAlignment="1">
      <alignment horizontal="left" vertical="center"/>
    </xf>
    <xf numFmtId="0" fontId="8" fillId="0" borderId="0" xfId="0" applyFont="1" applyAlignment="1">
      <alignment vertical="center"/>
    </xf>
    <xf numFmtId="0" fontId="14" fillId="0" borderId="0" xfId="0" applyFont="1"/>
    <xf numFmtId="0" fontId="1" fillId="0" borderId="0" xfId="0" applyFont="1" applyAlignment="1">
      <alignment horizontal="right"/>
    </xf>
    <xf numFmtId="4" fontId="1" fillId="2" borderId="1" xfId="0" applyNumberFormat="1" applyFont="1" applyFill="1" applyBorder="1" applyProtection="1">
      <protection locked="0"/>
    </xf>
    <xf numFmtId="0" fontId="24" fillId="0" borderId="0" xfId="0" applyFont="1" applyAlignment="1">
      <alignment horizontal="right"/>
    </xf>
    <xf numFmtId="165" fontId="25" fillId="0" borderId="1" xfId="0" applyNumberFormat="1" applyFont="1" applyBorder="1"/>
    <xf numFmtId="0" fontId="25" fillId="0" borderId="0" xfId="0" applyFont="1" applyAlignment="1">
      <alignment horizontal="center"/>
    </xf>
    <xf numFmtId="1" fontId="25" fillId="0" borderId="0" xfId="0" applyNumberFormat="1" applyFont="1" applyAlignment="1">
      <alignment horizontal="center"/>
    </xf>
    <xf numFmtId="4" fontId="25" fillId="0" borderId="1" xfId="0" applyNumberFormat="1" applyFont="1" applyBorder="1" applyAlignment="1">
      <alignment vertical="center"/>
    </xf>
    <xf numFmtId="4" fontId="1" fillId="0" borderId="0" xfId="0" applyNumberFormat="1" applyFont="1" applyAlignment="1">
      <alignment vertical="center"/>
    </xf>
    <xf numFmtId="165" fontId="18" fillId="0" borderId="1" xfId="0" applyNumberFormat="1" applyFont="1" applyBorder="1"/>
    <xf numFmtId="0" fontId="25" fillId="0" borderId="0" xfId="0" applyFont="1" applyAlignment="1">
      <alignment vertical="center"/>
    </xf>
    <xf numFmtId="0" fontId="25" fillId="0" borderId="29" xfId="0" applyFont="1" applyBorder="1" applyAlignment="1">
      <alignment vertical="center"/>
    </xf>
    <xf numFmtId="0" fontId="26" fillId="0" borderId="0" xfId="0" applyFont="1" applyAlignment="1">
      <alignment vertical="center"/>
    </xf>
    <xf numFmtId="49" fontId="18" fillId="0" borderId="0" xfId="1" applyNumberFormat="1" applyFont="1" applyAlignment="1">
      <alignment horizontal="right" wrapText="1"/>
    </xf>
    <xf numFmtId="0" fontId="19" fillId="0" borderId="0" xfId="0" applyFont="1" applyAlignment="1">
      <alignment horizontal="right" wrapText="1"/>
    </xf>
    <xf numFmtId="49" fontId="10" fillId="0" borderId="0" xfId="1" applyNumberFormat="1" applyFont="1" applyAlignment="1">
      <alignment horizontal="left" vertical="top" wrapText="1"/>
    </xf>
    <xf numFmtId="49" fontId="10" fillId="0" borderId="0" xfId="1" applyNumberFormat="1" applyFont="1" applyAlignment="1">
      <alignment horizontal="left" vertical="top"/>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2" borderId="9" xfId="0" applyFont="1" applyFill="1" applyBorder="1" applyAlignment="1" applyProtection="1">
      <alignment horizontal="left" wrapText="1"/>
      <protection locked="0"/>
    </xf>
    <xf numFmtId="0" fontId="4" fillId="2" borderId="10" xfId="0" applyFont="1" applyFill="1" applyBorder="1" applyAlignment="1" applyProtection="1">
      <alignment horizontal="left" wrapText="1"/>
      <protection locked="0"/>
    </xf>
    <xf numFmtId="0" fontId="4" fillId="2" borderId="11"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0" fontId="4" fillId="2" borderId="13" xfId="0" applyFont="1" applyFill="1" applyBorder="1" applyAlignment="1" applyProtection="1">
      <alignment horizontal="left" wrapText="1"/>
      <protection locked="0"/>
    </xf>
    <xf numFmtId="0" fontId="1" fillId="0" borderId="0" xfId="0" applyFont="1" applyAlignment="1">
      <alignment wrapText="1"/>
    </xf>
    <xf numFmtId="0" fontId="0" fillId="0" borderId="0" xfId="0" applyAlignment="1">
      <alignment wrapText="1"/>
    </xf>
    <xf numFmtId="0" fontId="14" fillId="0" borderId="0" xfId="0" applyFont="1" applyAlignment="1">
      <alignment wrapText="1"/>
    </xf>
    <xf numFmtId="0" fontId="27" fillId="0" borderId="0" xfId="0" applyFont="1" applyAlignment="1">
      <alignment wrapText="1"/>
    </xf>
    <xf numFmtId="4" fontId="28" fillId="0" borderId="0" xfId="0" applyNumberFormat="1" applyFont="1" applyAlignment="1">
      <alignment vertical="center"/>
    </xf>
  </cellXfs>
  <cellStyles count="3">
    <cellStyle name="Dezimal 2" xfId="2" xr:uid="{00000000-0005-0000-0000-000000000000}"/>
    <cellStyle name="Standard" xfId="0" builtinId="0"/>
    <cellStyle name="Standard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zoomScaleNormal="100" zoomScaleSheetLayoutView="100" workbookViewId="0">
      <selection activeCell="C5" sqref="C5:G5"/>
    </sheetView>
  </sheetViews>
  <sheetFormatPr baseColWidth="10" defaultColWidth="11.42578125" defaultRowHeight="16.5" x14ac:dyDescent="0.3"/>
  <cols>
    <col min="1" max="1" width="16.28515625" style="2" customWidth="1"/>
    <col min="2" max="2" width="3.140625" style="2" customWidth="1"/>
    <col min="3" max="3" width="21" style="2" bestFit="1" customWidth="1"/>
    <col min="4" max="4" width="2.28515625" style="2" customWidth="1"/>
    <col min="5" max="5" width="20.42578125" style="2" customWidth="1"/>
    <col min="6" max="6" width="5.28515625" style="2" bestFit="1" customWidth="1"/>
    <col min="7" max="7" width="15.5703125" style="2" bestFit="1" customWidth="1"/>
    <col min="8" max="8" width="3.85546875" style="2" bestFit="1" customWidth="1"/>
    <col min="9" max="9" width="12.5703125" style="2" bestFit="1" customWidth="1"/>
    <col min="10" max="10" width="12.5703125" style="2" customWidth="1"/>
    <col min="11" max="16384" width="11.42578125" style="2"/>
  </cols>
  <sheetData>
    <row r="1" spans="1:10" ht="46.5" customHeight="1" x14ac:dyDescent="0.3">
      <c r="A1" s="1"/>
      <c r="B1" s="1"/>
      <c r="C1" s="1"/>
      <c r="D1" s="1"/>
      <c r="E1" s="71" t="s">
        <v>57</v>
      </c>
      <c r="F1" s="72"/>
      <c r="G1" s="72"/>
    </row>
    <row r="2" spans="1:10" ht="35.25" customHeight="1" x14ac:dyDescent="0.3">
      <c r="A2" s="73" t="s">
        <v>12</v>
      </c>
      <c r="B2" s="74"/>
      <c r="C2" s="74"/>
      <c r="D2" s="74"/>
      <c r="E2" s="74"/>
      <c r="F2" s="74"/>
      <c r="G2" s="74"/>
      <c r="H2" s="74"/>
    </row>
    <row r="3" spans="1:10" ht="30.75" customHeight="1" x14ac:dyDescent="0.3">
      <c r="A3" s="73" t="s">
        <v>13</v>
      </c>
      <c r="B3" s="73"/>
      <c r="C3" s="73"/>
      <c r="D3" s="73"/>
      <c r="E3" s="73"/>
      <c r="F3" s="73"/>
      <c r="G3" s="73"/>
      <c r="H3" s="73"/>
    </row>
    <row r="5" spans="1:10" ht="22.5" customHeight="1" x14ac:dyDescent="0.3">
      <c r="A5" s="2" t="s">
        <v>0</v>
      </c>
      <c r="C5" s="78"/>
      <c r="D5" s="79"/>
      <c r="E5" s="79"/>
      <c r="F5" s="79"/>
      <c r="G5" s="80"/>
      <c r="I5" s="26"/>
      <c r="J5" s="24"/>
    </row>
    <row r="6" spans="1:10" ht="22.5" customHeight="1" x14ac:dyDescent="0.3">
      <c r="C6" s="81"/>
      <c r="D6" s="82"/>
      <c r="E6" s="82"/>
      <c r="F6" s="82"/>
      <c r="G6" s="83"/>
      <c r="I6" s="26"/>
      <c r="J6" s="24"/>
    </row>
    <row r="7" spans="1:10" ht="22.5" customHeight="1" x14ac:dyDescent="0.3">
      <c r="C7" s="81"/>
      <c r="D7" s="82"/>
      <c r="E7" s="82"/>
      <c r="F7" s="82"/>
      <c r="G7" s="83"/>
      <c r="I7" s="26"/>
      <c r="J7" s="24"/>
    </row>
    <row r="8" spans="1:10" ht="22.5" customHeight="1" x14ac:dyDescent="0.3">
      <c r="C8" s="81"/>
      <c r="D8" s="82"/>
      <c r="E8" s="82"/>
      <c r="F8" s="82"/>
      <c r="G8" s="83"/>
      <c r="I8" s="26"/>
      <c r="J8" s="24"/>
    </row>
    <row r="9" spans="1:10" ht="22.5" customHeight="1" x14ac:dyDescent="0.3">
      <c r="C9" s="84"/>
      <c r="D9" s="85"/>
      <c r="E9" s="85"/>
      <c r="F9" s="85"/>
      <c r="G9" s="86"/>
      <c r="I9" s="26"/>
      <c r="J9" s="24"/>
    </row>
    <row r="10" spans="1:10" x14ac:dyDescent="0.3">
      <c r="I10" s="26"/>
      <c r="J10" s="24"/>
    </row>
    <row r="11" spans="1:10" x14ac:dyDescent="0.3">
      <c r="A11" s="70" t="s">
        <v>54</v>
      </c>
      <c r="I11" s="26"/>
      <c r="J11" s="24"/>
    </row>
    <row r="12" spans="1:10" ht="16.5" customHeight="1" x14ac:dyDescent="0.3">
      <c r="A12" s="11" t="s">
        <v>53</v>
      </c>
      <c r="I12" s="26"/>
      <c r="J12" s="24"/>
    </row>
    <row r="13" spans="1:10" ht="33" customHeight="1" x14ac:dyDescent="0.3">
      <c r="A13" s="87" t="s">
        <v>37</v>
      </c>
      <c r="B13" s="88"/>
      <c r="C13" s="88"/>
      <c r="D13" s="88"/>
      <c r="E13" s="88"/>
      <c r="F13" s="88"/>
      <c r="G13" s="88"/>
      <c r="I13" s="26"/>
      <c r="J13" s="24"/>
    </row>
    <row r="14" spans="1:10" x14ac:dyDescent="0.3">
      <c r="I14" s="26"/>
      <c r="J14" s="24"/>
    </row>
    <row r="15" spans="1:10" s="23" customFormat="1" x14ac:dyDescent="0.3">
      <c r="A15" s="23" t="s">
        <v>26</v>
      </c>
      <c r="G15" s="62">
        <f>G16*1.19</f>
        <v>618800</v>
      </c>
      <c r="H15" s="23" t="s">
        <v>4</v>
      </c>
      <c r="I15" s="26"/>
      <c r="J15" s="24"/>
    </row>
    <row r="16" spans="1:10" x14ac:dyDescent="0.3">
      <c r="A16" s="5" t="s">
        <v>9</v>
      </c>
      <c r="E16" s="61"/>
      <c r="G16" s="62">
        <v>520000</v>
      </c>
      <c r="H16" s="2" t="s">
        <v>4</v>
      </c>
      <c r="I16" s="26"/>
      <c r="J16" s="24"/>
    </row>
    <row r="17" spans="1:9" x14ac:dyDescent="0.3">
      <c r="A17" s="23" t="s">
        <v>22</v>
      </c>
      <c r="G17" s="62">
        <v>81145.56</v>
      </c>
      <c r="H17" s="2" t="s">
        <v>4</v>
      </c>
    </row>
    <row r="18" spans="1:9" x14ac:dyDescent="0.3">
      <c r="A18" s="5" t="s">
        <v>7</v>
      </c>
      <c r="G18" s="63" t="s">
        <v>39</v>
      </c>
    </row>
    <row r="19" spans="1:9" x14ac:dyDescent="0.3">
      <c r="A19" s="5" t="s">
        <v>40</v>
      </c>
      <c r="G19" s="64">
        <f>E32</f>
        <v>85</v>
      </c>
      <c r="H19" s="2" t="s">
        <v>2</v>
      </c>
    </row>
    <row r="20" spans="1:9" x14ac:dyDescent="0.3">
      <c r="A20" s="5" t="s">
        <v>1</v>
      </c>
      <c r="G20" s="64" t="s">
        <v>24</v>
      </c>
    </row>
    <row r="21" spans="1:9" ht="13.9" customHeight="1" x14ac:dyDescent="0.3">
      <c r="A21" s="5"/>
      <c r="G21" s="23"/>
    </row>
    <row r="22" spans="1:9" ht="13.9" customHeight="1" x14ac:dyDescent="0.3">
      <c r="A22" s="45" t="s">
        <v>27</v>
      </c>
      <c r="C22" s="44" t="s">
        <v>28</v>
      </c>
      <c r="D22" s="43"/>
      <c r="E22" s="46" t="s">
        <v>42</v>
      </c>
      <c r="G22" s="23"/>
    </row>
    <row r="23" spans="1:9" ht="13.9" customHeight="1" x14ac:dyDescent="0.3">
      <c r="A23" s="47" t="s">
        <v>38</v>
      </c>
      <c r="B23" s="48"/>
      <c r="C23" s="49">
        <v>2</v>
      </c>
      <c r="D23" s="50" t="s">
        <v>36</v>
      </c>
      <c r="E23" s="68">
        <v>2</v>
      </c>
      <c r="F23" s="51" t="s">
        <v>36</v>
      </c>
      <c r="G23" s="65">
        <f>G17/100*E23</f>
        <v>1622.9112</v>
      </c>
      <c r="H23" s="23" t="s">
        <v>4</v>
      </c>
    </row>
    <row r="24" spans="1:9" ht="13.9" customHeight="1" x14ac:dyDescent="0.3">
      <c r="A24" s="47" t="s">
        <v>29</v>
      </c>
      <c r="B24" s="52"/>
      <c r="C24" s="47">
        <v>7</v>
      </c>
      <c r="D24" s="53" t="s">
        <v>36</v>
      </c>
      <c r="E24" s="68">
        <v>4</v>
      </c>
      <c r="F24" s="51" t="s">
        <v>36</v>
      </c>
      <c r="G24" s="65">
        <f>G17/100*E24</f>
        <v>3245.8224</v>
      </c>
      <c r="H24" s="23" t="s">
        <v>4</v>
      </c>
    </row>
    <row r="25" spans="1:9" ht="13.9" customHeight="1" x14ac:dyDescent="0.3">
      <c r="A25" s="47" t="s">
        <v>30</v>
      </c>
      <c r="B25" s="52"/>
      <c r="C25" s="47">
        <v>15</v>
      </c>
      <c r="D25" s="53" t="s">
        <v>36</v>
      </c>
      <c r="E25" s="68">
        <v>12</v>
      </c>
      <c r="F25" s="51" t="s">
        <v>36</v>
      </c>
      <c r="G25" s="65">
        <f>G17/100*E25</f>
        <v>9737.4671999999991</v>
      </c>
      <c r="H25" s="23" t="s">
        <v>4</v>
      </c>
    </row>
    <row r="26" spans="1:9" ht="13.9" customHeight="1" x14ac:dyDescent="0.3">
      <c r="A26" s="47" t="s">
        <v>31</v>
      </c>
      <c r="B26" s="52"/>
      <c r="C26" s="47">
        <v>3</v>
      </c>
      <c r="D26" s="53" t="s">
        <v>36</v>
      </c>
      <c r="E26" s="68">
        <v>2</v>
      </c>
      <c r="F26" s="51" t="s">
        <v>36</v>
      </c>
      <c r="G26" s="65">
        <f>G17/100*E26</f>
        <v>1622.9112</v>
      </c>
      <c r="H26" s="23" t="s">
        <v>4</v>
      </c>
    </row>
    <row r="27" spans="1:9" ht="13.9" customHeight="1" x14ac:dyDescent="0.3">
      <c r="A27" s="47" t="s">
        <v>32</v>
      </c>
      <c r="B27" s="52"/>
      <c r="C27" s="47">
        <v>25</v>
      </c>
      <c r="D27" s="53" t="s">
        <v>36</v>
      </c>
      <c r="E27" s="68">
        <v>25</v>
      </c>
      <c r="F27" s="51" t="s">
        <v>36</v>
      </c>
      <c r="G27" s="65">
        <f>G17/100*E27</f>
        <v>20286.39</v>
      </c>
      <c r="H27" s="23" t="s">
        <v>4</v>
      </c>
    </row>
    <row r="28" spans="1:9" ht="13.9" customHeight="1" x14ac:dyDescent="0.3">
      <c r="A28" s="47" t="s">
        <v>33</v>
      </c>
      <c r="B28" s="52"/>
      <c r="C28" s="47">
        <v>10</v>
      </c>
      <c r="D28" s="53" t="s">
        <v>36</v>
      </c>
      <c r="E28" s="68">
        <v>7</v>
      </c>
      <c r="F28" s="51" t="s">
        <v>36</v>
      </c>
      <c r="G28" s="65">
        <f>G17/100*E28</f>
        <v>5680.1891999999998</v>
      </c>
      <c r="H28" s="23" t="s">
        <v>4</v>
      </c>
    </row>
    <row r="29" spans="1:9" ht="13.9" customHeight="1" x14ac:dyDescent="0.3">
      <c r="A29" s="47" t="s">
        <v>34</v>
      </c>
      <c r="B29" s="52"/>
      <c r="C29" s="47">
        <v>4</v>
      </c>
      <c r="D29" s="53" t="s">
        <v>36</v>
      </c>
      <c r="E29" s="68">
        <v>3</v>
      </c>
      <c r="F29" s="51" t="s">
        <v>36</v>
      </c>
      <c r="G29" s="65">
        <f>G17/100*E29</f>
        <v>2434.3667999999998</v>
      </c>
      <c r="H29" s="23" t="s">
        <v>4</v>
      </c>
    </row>
    <row r="30" spans="1:9" ht="13.9" customHeight="1" x14ac:dyDescent="0.3">
      <c r="A30" s="47" t="s">
        <v>35</v>
      </c>
      <c r="B30" s="52"/>
      <c r="C30" s="47">
        <v>32</v>
      </c>
      <c r="D30" s="53" t="s">
        <v>36</v>
      </c>
      <c r="E30" s="68">
        <v>30</v>
      </c>
      <c r="F30" s="51" t="s">
        <v>36</v>
      </c>
      <c r="G30" s="65">
        <f>G17/100*E30</f>
        <v>24343.668000000001</v>
      </c>
      <c r="H30" s="23" t="s">
        <v>4</v>
      </c>
    </row>
    <row r="31" spans="1:9" ht="13.9" customHeight="1" x14ac:dyDescent="0.3">
      <c r="A31" s="54" t="s">
        <v>41</v>
      </c>
      <c r="B31" s="55"/>
      <c r="C31" s="54">
        <v>2</v>
      </c>
      <c r="D31" s="56" t="s">
        <v>36</v>
      </c>
      <c r="E31" s="69">
        <v>0</v>
      </c>
      <c r="F31" s="51" t="s">
        <v>36</v>
      </c>
      <c r="G31" s="65">
        <f>G17/100*E31</f>
        <v>0</v>
      </c>
      <c r="H31" s="23" t="s">
        <v>4</v>
      </c>
    </row>
    <row r="32" spans="1:9" ht="13.9" customHeight="1" x14ac:dyDescent="0.3">
      <c r="A32" s="57"/>
      <c r="B32" s="52"/>
      <c r="C32" s="47">
        <f>SUM(C23:C31)</f>
        <v>100</v>
      </c>
      <c r="D32" s="53" t="s">
        <v>36</v>
      </c>
      <c r="E32" s="68">
        <f t="shared" ref="E32" si="0">SUM(E23:E31)</f>
        <v>85</v>
      </c>
      <c r="F32" s="51" t="s">
        <v>36</v>
      </c>
      <c r="G32" s="66"/>
      <c r="I32" s="91">
        <f>SUM(G23:G31)</f>
        <v>68973.72600000001</v>
      </c>
    </row>
    <row r="33" spans="1:8" ht="13.9" customHeight="1" x14ac:dyDescent="0.3">
      <c r="A33" s="5"/>
      <c r="G33" s="23"/>
    </row>
    <row r="34" spans="1:8" ht="16.5" customHeight="1" x14ac:dyDescent="0.3">
      <c r="A34" s="5" t="s">
        <v>15</v>
      </c>
      <c r="G34" s="67">
        <f>G17*G19/100</f>
        <v>68973.725999999995</v>
      </c>
      <c r="H34" s="23" t="s">
        <v>4</v>
      </c>
    </row>
    <row r="35" spans="1:8" ht="11.25" customHeight="1" x14ac:dyDescent="0.3">
      <c r="A35" s="5"/>
    </row>
    <row r="36" spans="1:8" x14ac:dyDescent="0.3">
      <c r="A36" s="23" t="s">
        <v>14</v>
      </c>
      <c r="F36" s="12" t="s">
        <v>18</v>
      </c>
      <c r="G36" s="6"/>
      <c r="H36" s="2" t="s">
        <v>2</v>
      </c>
    </row>
    <row r="37" spans="1:8" ht="16.5" customHeight="1" x14ac:dyDescent="0.3">
      <c r="G37" s="28">
        <f>G34*G36/100</f>
        <v>0</v>
      </c>
    </row>
    <row r="38" spans="1:8" ht="11.25" customHeight="1" x14ac:dyDescent="0.3"/>
    <row r="39" spans="1:8" ht="11.25" customHeight="1" x14ac:dyDescent="0.3"/>
    <row r="40" spans="1:8" x14ac:dyDescent="0.3">
      <c r="A40" s="5" t="s">
        <v>8</v>
      </c>
      <c r="G40" s="36"/>
      <c r="H40" s="2" t="s">
        <v>2</v>
      </c>
    </row>
    <row r="41" spans="1:8" x14ac:dyDescent="0.3">
      <c r="A41" s="5" t="s">
        <v>10</v>
      </c>
      <c r="G41" s="35">
        <f>G37*G40/100</f>
        <v>0</v>
      </c>
      <c r="H41" s="2" t="s">
        <v>4</v>
      </c>
    </row>
    <row r="42" spans="1:8" ht="11.25" customHeight="1" x14ac:dyDescent="0.3"/>
    <row r="43" spans="1:8" ht="20.100000000000001" customHeight="1" x14ac:dyDescent="0.3">
      <c r="A43" s="11" t="s">
        <v>49</v>
      </c>
    </row>
    <row r="44" spans="1:8" s="23" customFormat="1" x14ac:dyDescent="0.3">
      <c r="A44" s="58" t="s">
        <v>55</v>
      </c>
      <c r="B44" s="58"/>
      <c r="C44" s="58"/>
      <c r="D44" s="58"/>
      <c r="E44" s="58"/>
      <c r="F44" s="59" t="s">
        <v>18</v>
      </c>
      <c r="G44" s="60"/>
      <c r="H44" s="23" t="s">
        <v>4</v>
      </c>
    </row>
    <row r="45" spans="1:8" s="23" customFormat="1" ht="50.25" customHeight="1" x14ac:dyDescent="0.3">
      <c r="A45" s="89" t="s">
        <v>56</v>
      </c>
      <c r="B45" s="90"/>
      <c r="C45" s="90"/>
      <c r="D45" s="90"/>
      <c r="E45" s="90"/>
      <c r="G45" s="9"/>
    </row>
    <row r="46" spans="1:8" s="23" customFormat="1" x14ac:dyDescent="0.3">
      <c r="A46" s="58"/>
      <c r="B46" s="58"/>
      <c r="C46" s="58"/>
      <c r="D46" s="58"/>
      <c r="E46" s="58"/>
      <c r="G46" s="9"/>
    </row>
    <row r="47" spans="1:8" s="23" customFormat="1" ht="16.5" customHeight="1" x14ac:dyDescent="0.3">
      <c r="A47" s="58" t="s">
        <v>47</v>
      </c>
      <c r="B47" s="58"/>
      <c r="C47" s="58"/>
      <c r="D47" s="58"/>
      <c r="E47" s="58"/>
      <c r="F47" s="59" t="s">
        <v>18</v>
      </c>
      <c r="G47" s="60"/>
      <c r="H47" s="23" t="s">
        <v>4</v>
      </c>
    </row>
    <row r="48" spans="1:8" s="23" customFormat="1" ht="49.5" customHeight="1" x14ac:dyDescent="0.3">
      <c r="A48" s="89" t="s">
        <v>51</v>
      </c>
      <c r="B48" s="90"/>
      <c r="C48" s="90"/>
      <c r="D48" s="90"/>
      <c r="E48" s="90"/>
      <c r="G48" s="9"/>
    </row>
    <row r="49" spans="1:9" s="23" customFormat="1" x14ac:dyDescent="0.3">
      <c r="A49" s="58"/>
      <c r="B49" s="58"/>
      <c r="C49" s="58"/>
      <c r="D49" s="58"/>
      <c r="E49" s="58"/>
      <c r="G49" s="9"/>
    </row>
    <row r="50" spans="1:9" s="23" customFormat="1" x14ac:dyDescent="0.3">
      <c r="A50" s="58" t="s">
        <v>48</v>
      </c>
      <c r="B50" s="58"/>
      <c r="C50" s="58"/>
      <c r="D50" s="58"/>
      <c r="E50" s="58"/>
      <c r="F50" s="59" t="s">
        <v>18</v>
      </c>
      <c r="G50" s="60"/>
      <c r="H50" s="23" t="s">
        <v>4</v>
      </c>
    </row>
    <row r="51" spans="1:9" s="23" customFormat="1" ht="65.25" customHeight="1" x14ac:dyDescent="0.3">
      <c r="A51" s="89" t="s">
        <v>50</v>
      </c>
      <c r="B51" s="90"/>
      <c r="C51" s="90"/>
      <c r="D51" s="90"/>
      <c r="E51" s="90"/>
      <c r="F51" s="59"/>
      <c r="G51" s="9"/>
    </row>
    <row r="52" spans="1:9" x14ac:dyDescent="0.3">
      <c r="A52" s="5"/>
      <c r="G52" s="9"/>
    </row>
    <row r="53" spans="1:9" s="23" customFormat="1" x14ac:dyDescent="0.3">
      <c r="A53" s="5" t="s">
        <v>43</v>
      </c>
      <c r="G53" s="35">
        <f>G44+G47+G50</f>
        <v>0</v>
      </c>
      <c r="H53" s="23" t="s">
        <v>4</v>
      </c>
    </row>
    <row r="54" spans="1:9" s="23" customFormat="1" x14ac:dyDescent="0.3">
      <c r="A54" s="5" t="s">
        <v>44</v>
      </c>
      <c r="G54" s="60"/>
      <c r="H54" s="23" t="s">
        <v>2</v>
      </c>
    </row>
    <row r="55" spans="1:9" s="23" customFormat="1" x14ac:dyDescent="0.3">
      <c r="A55" s="5" t="s">
        <v>45</v>
      </c>
      <c r="G55" s="35">
        <f>G53*G54/100</f>
        <v>0</v>
      </c>
      <c r="H55" s="23" t="s">
        <v>4</v>
      </c>
    </row>
    <row r="56" spans="1:9" ht="17.25" thickBot="1" x14ac:dyDescent="0.35">
      <c r="A56" s="5"/>
      <c r="G56" s="9"/>
    </row>
    <row r="57" spans="1:9" s="16" customFormat="1" ht="21" customHeight="1" x14ac:dyDescent="0.25">
      <c r="A57" s="13" t="s">
        <v>46</v>
      </c>
      <c r="B57" s="14"/>
      <c r="C57" s="14"/>
      <c r="D57" s="14"/>
      <c r="E57" s="14"/>
      <c r="F57" s="15"/>
      <c r="G57" s="37">
        <f>G37+G41+G53+G55</f>
        <v>0</v>
      </c>
      <c r="H57" s="16" t="s">
        <v>4</v>
      </c>
      <c r="I57" s="25"/>
    </row>
    <row r="58" spans="1:9" s="16" customFormat="1" ht="21" customHeight="1" x14ac:dyDescent="0.25">
      <c r="A58" s="17" t="s">
        <v>11</v>
      </c>
      <c r="F58" s="18"/>
      <c r="G58" s="38">
        <f>G57*0.19</f>
        <v>0</v>
      </c>
      <c r="H58" s="16" t="s">
        <v>4</v>
      </c>
    </row>
    <row r="59" spans="1:9" s="16" customFormat="1" ht="21" customHeight="1" thickBot="1" x14ac:dyDescent="0.3">
      <c r="A59" s="19" t="s">
        <v>25</v>
      </c>
      <c r="B59" s="20"/>
      <c r="C59" s="20"/>
      <c r="D59" s="20"/>
      <c r="E59" s="20"/>
      <c r="F59" s="21"/>
      <c r="G59" s="39">
        <f>G57+G58</f>
        <v>0</v>
      </c>
      <c r="H59" s="16" t="s">
        <v>4</v>
      </c>
    </row>
    <row r="60" spans="1:9" x14ac:dyDescent="0.3">
      <c r="A60" s="5"/>
      <c r="G60" s="9"/>
    </row>
    <row r="61" spans="1:9" ht="20.100000000000001" customHeight="1" x14ac:dyDescent="0.3">
      <c r="A61" s="11" t="s">
        <v>52</v>
      </c>
    </row>
    <row r="62" spans="1:9" x14ac:dyDescent="0.3">
      <c r="A62" s="22" t="s">
        <v>19</v>
      </c>
      <c r="G62" s="6"/>
      <c r="H62" s="2" t="s">
        <v>3</v>
      </c>
    </row>
    <row r="63" spans="1:9" x14ac:dyDescent="0.3">
      <c r="A63" s="10"/>
      <c r="G63" s="27">
        <f>15*G62</f>
        <v>0</v>
      </c>
      <c r="H63" s="2" t="s">
        <v>4</v>
      </c>
    </row>
    <row r="64" spans="1:9" ht="9" customHeight="1" x14ac:dyDescent="0.3"/>
    <row r="65" spans="1:8" x14ac:dyDescent="0.3">
      <c r="A65" s="22" t="s">
        <v>20</v>
      </c>
      <c r="G65" s="6"/>
      <c r="H65" s="2" t="s">
        <v>3</v>
      </c>
    </row>
    <row r="66" spans="1:8" x14ac:dyDescent="0.3">
      <c r="A66" s="10"/>
      <c r="G66" s="27">
        <f>20*G65</f>
        <v>0</v>
      </c>
      <c r="H66" s="2" t="s">
        <v>4</v>
      </c>
    </row>
    <row r="67" spans="1:8" ht="9" customHeight="1" x14ac:dyDescent="0.3"/>
    <row r="68" spans="1:8" x14ac:dyDescent="0.3">
      <c r="A68" s="22" t="s">
        <v>21</v>
      </c>
      <c r="G68" s="6"/>
      <c r="H68" s="2" t="s">
        <v>3</v>
      </c>
    </row>
    <row r="69" spans="1:8" x14ac:dyDescent="0.3">
      <c r="G69" s="27">
        <f>30*G68</f>
        <v>0</v>
      </c>
      <c r="H69" s="2" t="s">
        <v>4</v>
      </c>
    </row>
    <row r="70" spans="1:8" ht="17.25" thickBot="1" x14ac:dyDescent="0.35">
      <c r="A70" s="5"/>
      <c r="G70" s="9"/>
    </row>
    <row r="71" spans="1:8" x14ac:dyDescent="0.3">
      <c r="A71" s="29" t="s">
        <v>16</v>
      </c>
      <c r="B71" s="30"/>
      <c r="C71" s="30"/>
      <c r="D71" s="30"/>
      <c r="E71" s="30"/>
      <c r="F71" s="30"/>
      <c r="G71" s="40">
        <f>G63+G66+G69</f>
        <v>0</v>
      </c>
      <c r="H71" s="2" t="s">
        <v>4</v>
      </c>
    </row>
    <row r="72" spans="1:8" x14ac:dyDescent="0.3">
      <c r="A72" s="31" t="s">
        <v>23</v>
      </c>
      <c r="G72" s="41">
        <f>G40/100*G71</f>
        <v>0</v>
      </c>
      <c r="H72" s="2" t="s">
        <v>4</v>
      </c>
    </row>
    <row r="73" spans="1:8" x14ac:dyDescent="0.3">
      <c r="A73" s="32" t="s">
        <v>11</v>
      </c>
      <c r="G73" s="41">
        <f>0.19*(G71+G72)</f>
        <v>0</v>
      </c>
      <c r="H73" s="2" t="s">
        <v>4</v>
      </c>
    </row>
    <row r="74" spans="1:8" ht="17.25" thickBot="1" x14ac:dyDescent="0.35">
      <c r="A74" s="33" t="s">
        <v>17</v>
      </c>
      <c r="B74" s="34"/>
      <c r="C74" s="34"/>
      <c r="D74" s="34"/>
      <c r="E74" s="34"/>
      <c r="F74" s="34"/>
      <c r="G74" s="42">
        <f>G71+G72+G73</f>
        <v>0</v>
      </c>
      <c r="H74" s="2" t="s">
        <v>4</v>
      </c>
    </row>
    <row r="75" spans="1:8" x14ac:dyDescent="0.3">
      <c r="A75" s="5"/>
      <c r="G75" s="9"/>
    </row>
    <row r="76" spans="1:8" x14ac:dyDescent="0.3">
      <c r="C76" s="4"/>
    </row>
    <row r="77" spans="1:8" ht="56.25" customHeight="1" x14ac:dyDescent="0.3">
      <c r="A77" s="7"/>
      <c r="B77" s="8"/>
      <c r="C77" s="75"/>
      <c r="D77" s="76"/>
      <c r="E77" s="76"/>
      <c r="F77" s="76"/>
      <c r="G77" s="76"/>
      <c r="H77" s="77"/>
    </row>
    <row r="78" spans="1:8" x14ac:dyDescent="0.3">
      <c r="A78" s="3" t="s">
        <v>5</v>
      </c>
      <c r="B78" s="3"/>
      <c r="C78" s="3" t="s">
        <v>6</v>
      </c>
    </row>
  </sheetData>
  <sheetProtection algorithmName="SHA-512" hashValue="JiSbZomAFkwFZQgPd4ZJ1BVnjECQy4kYuAnK4SC85mGWNbRz4IW3Wd8qjN8yG8Gu1guyIuxckCloPOzCbtoKTw==" saltValue="ZvTzoCh2l0+fUfwKe2BlDQ==" spinCount="100000" sheet="1" selectLockedCells="1"/>
  <mergeCells count="13">
    <mergeCell ref="E1:G1"/>
    <mergeCell ref="A2:H2"/>
    <mergeCell ref="A3:H3"/>
    <mergeCell ref="C77:H77"/>
    <mergeCell ref="C5:G5"/>
    <mergeCell ref="C6:G6"/>
    <mergeCell ref="C8:G8"/>
    <mergeCell ref="C9:G9"/>
    <mergeCell ref="C7:G7"/>
    <mergeCell ref="A13:G13"/>
    <mergeCell ref="A45:E45"/>
    <mergeCell ref="A48:E48"/>
    <mergeCell ref="A51:E51"/>
  </mergeCells>
  <phoneticPr fontId="21" type="noConversion"/>
  <pageMargins left="1.1023622047244095" right="0.70866141732283472" top="0.98425196850393704" bottom="0.78740157480314965" header="0.31496062992125984" footer="0.31496062992125984"/>
  <pageSetup paperSize="9" scale="89" orientation="portrait" r:id="rId1"/>
  <headerFooter>
    <oddHeader>&amp;L&amp;"Arial Narrow,Standard"&amp;10Wartburg Eisenach - Sanierung Palas und Neues Treppenhaus
Dach - Fassaden - Technische Anlagen  
VgV-Verhandlungsverfahren Leitende Fachplanung für Konservierung-Restaurierung&amp;R&amp;"Arial Narrow,Standard"&amp;10Honorarformblatt</oddHeader>
    <oddFooter>&amp;C&amp;"Arial Narrow,Standard"&amp;10Seite &amp;P/&amp;N</oddFooter>
  </headerFooter>
  <rowBreaks count="1" manualBreakCount="1">
    <brk id="42"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Honorar V7</vt:lpstr>
      <vt:lpstr>'Honorar V7'!Druckbereich</vt:lpstr>
      <vt:lpstr>'Honorar V7'!Drucktitel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dc:creator>
  <cp:lastModifiedBy>Anja SHA</cp:lastModifiedBy>
  <cp:lastPrinted>2025-08-04T11:42:20Z</cp:lastPrinted>
  <dcterms:created xsi:type="dcterms:W3CDTF">2019-06-19T12:17:42Z</dcterms:created>
  <dcterms:modified xsi:type="dcterms:W3CDTF">2025-08-06T15:31:44Z</dcterms:modified>
</cp:coreProperties>
</file>