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60" windowWidth="16500" windowHeight="10620"/>
  </bookViews>
  <sheets>
    <sheet name="Bauvorhaben xy" sheetId="1" r:id="rId1"/>
    <sheet name="Nachträge Fa. xy" sheetId="2" r:id="rId2"/>
  </sheets>
  <definedNames>
    <definedName name="_xlnm.Print_Area" localSheetId="0">'Bauvorhaben xy'!$A$2:$T$57</definedName>
    <definedName name="_xlnm.Print_Titles" localSheetId="0">'Bauvorhaben xy'!$2:$7</definedName>
  </definedNames>
  <calcPr calcId="145621"/>
</workbook>
</file>

<file path=xl/calcChain.xml><?xml version="1.0" encoding="utf-8"?>
<calcChain xmlns="http://schemas.openxmlformats.org/spreadsheetml/2006/main">
  <c r="H15" i="2" l="1"/>
  <c r="H22" i="2"/>
  <c r="D43" i="1" l="1"/>
  <c r="D44" i="1"/>
  <c r="D45" i="1"/>
  <c r="D46" i="1"/>
  <c r="D47" i="1"/>
  <c r="J45" i="1"/>
  <c r="D26" i="1" l="1"/>
  <c r="J26" i="1"/>
  <c r="I26" i="1" s="1"/>
  <c r="M26" i="1"/>
  <c r="D27" i="1"/>
  <c r="I27" i="1"/>
  <c r="J27" i="1"/>
  <c r="K27" i="1"/>
  <c r="L27" i="1" s="1"/>
  <c r="M27" i="1"/>
  <c r="D28" i="1"/>
  <c r="J28" i="1"/>
  <c r="I28" i="1" s="1"/>
  <c r="M28" i="1"/>
  <c r="K28" i="1" l="1"/>
  <c r="Q27" i="1"/>
  <c r="K26" i="1"/>
  <c r="D16" i="1"/>
  <c r="L28" i="1" l="1"/>
  <c r="Q28" i="1"/>
  <c r="L26" i="1"/>
  <c r="Q26" i="1"/>
  <c r="M41" i="1"/>
  <c r="M42" i="1"/>
  <c r="M43" i="1"/>
  <c r="M45" i="1"/>
  <c r="M46" i="1"/>
  <c r="M47" i="1"/>
  <c r="M48" i="1"/>
  <c r="M49" i="1"/>
  <c r="M50" i="1"/>
  <c r="D41" i="1" l="1"/>
  <c r="D42" i="1"/>
  <c r="D53" i="1" l="1"/>
  <c r="D24" i="1"/>
  <c r="M24" i="1"/>
  <c r="J24" i="1"/>
  <c r="K24" i="1" s="1"/>
  <c r="L24" i="1" s="1"/>
  <c r="Q24" i="1" l="1"/>
  <c r="M25" i="1"/>
  <c r="M44" i="1" l="1"/>
  <c r="H24" i="2" l="1"/>
  <c r="H25" i="2"/>
  <c r="H26" i="2"/>
  <c r="H27" i="2"/>
  <c r="H28" i="2"/>
  <c r="H29" i="2"/>
  <c r="H30" i="2"/>
  <c r="H31" i="2"/>
  <c r="H32" i="2"/>
  <c r="D14" i="2"/>
  <c r="D15" i="2" s="1"/>
  <c r="D40" i="2"/>
  <c r="H33" i="2"/>
  <c r="H23" i="2"/>
  <c r="H34" i="2" l="1"/>
  <c r="H35" i="2" s="1"/>
  <c r="H36" i="2" s="1"/>
  <c r="D16" i="2"/>
  <c r="D17" i="2" s="1"/>
  <c r="D18" i="2" s="1"/>
  <c r="D41" i="2"/>
  <c r="D42" i="2" s="1"/>
  <c r="D12" i="1"/>
  <c r="J12" i="1"/>
  <c r="I12" i="1" s="1"/>
  <c r="M12" i="1"/>
  <c r="H14" i="2" l="1"/>
  <c r="H37" i="2"/>
  <c r="H38" i="2" s="1"/>
  <c r="K12" i="1"/>
  <c r="L12" i="1" s="1"/>
  <c r="N29" i="1"/>
  <c r="H16" i="2" l="1"/>
  <c r="H40" i="2"/>
  <c r="H41" i="2"/>
  <c r="J25" i="1"/>
  <c r="H42" i="2"/>
  <c r="H45" i="2" s="1"/>
  <c r="Q12" i="1"/>
  <c r="G53" i="1"/>
  <c r="G29" i="1"/>
  <c r="G20" i="1"/>
  <c r="E53" i="1"/>
  <c r="E29" i="1" l="1"/>
  <c r="J47" i="1" l="1"/>
  <c r="I47" i="1" s="1"/>
  <c r="J46" i="1"/>
  <c r="I46" i="1" s="1"/>
  <c r="M34" i="1"/>
  <c r="J34" i="1"/>
  <c r="K34" i="1" s="1"/>
  <c r="D34" i="1"/>
  <c r="M33" i="1"/>
  <c r="J33" i="1"/>
  <c r="K33" i="1" s="1"/>
  <c r="Q33" i="1" s="1"/>
  <c r="D33" i="1"/>
  <c r="M32" i="1"/>
  <c r="J32" i="1"/>
  <c r="K32" i="1" s="1"/>
  <c r="D32" i="1"/>
  <c r="K25" i="1"/>
  <c r="L25" i="1" s="1"/>
  <c r="D25" i="1"/>
  <c r="M23" i="1"/>
  <c r="J23" i="1"/>
  <c r="K23" i="1" s="1"/>
  <c r="D23" i="1"/>
  <c r="D11" i="1"/>
  <c r="J11" i="1"/>
  <c r="I11" i="1" s="1"/>
  <c r="M11" i="1"/>
  <c r="D13" i="1"/>
  <c r="J13" i="1"/>
  <c r="I13" i="1" s="1"/>
  <c r="M13" i="1"/>
  <c r="D14" i="1"/>
  <c r="J14" i="1"/>
  <c r="I14" i="1" s="1"/>
  <c r="M14" i="1"/>
  <c r="D15" i="1"/>
  <c r="J15" i="1"/>
  <c r="I15" i="1" s="1"/>
  <c r="M15" i="1"/>
  <c r="J16" i="1"/>
  <c r="I16" i="1" s="1"/>
  <c r="M16" i="1"/>
  <c r="D17" i="1"/>
  <c r="J17" i="1"/>
  <c r="K17" i="1" s="1"/>
  <c r="M17" i="1"/>
  <c r="D18" i="1"/>
  <c r="J18" i="1"/>
  <c r="K18" i="1" s="1"/>
  <c r="M18" i="1"/>
  <c r="D19" i="1"/>
  <c r="J19" i="1"/>
  <c r="K19" i="1" s="1"/>
  <c r="M19" i="1"/>
  <c r="M10" i="1"/>
  <c r="O53" i="1"/>
  <c r="H53" i="1"/>
  <c r="F53" i="1"/>
  <c r="J50" i="1"/>
  <c r="I50" i="1" s="1"/>
  <c r="J49" i="1"/>
  <c r="I49" i="1" s="1"/>
  <c r="J48" i="1"/>
  <c r="I48" i="1" s="1"/>
  <c r="K46" i="1"/>
  <c r="I45" i="1"/>
  <c r="J44" i="1"/>
  <c r="I44" i="1" s="1"/>
  <c r="J42" i="1"/>
  <c r="I42" i="1" s="1"/>
  <c r="J41" i="1"/>
  <c r="K41" i="1" s="1"/>
  <c r="L39" i="1"/>
  <c r="L37" i="1"/>
  <c r="L36" i="1"/>
  <c r="O35" i="1"/>
  <c r="N35" i="1"/>
  <c r="H35" i="1"/>
  <c r="G35" i="1"/>
  <c r="F35" i="1"/>
  <c r="E35" i="1"/>
  <c r="L31" i="1"/>
  <c r="L30" i="1"/>
  <c r="O29" i="1"/>
  <c r="H29" i="1"/>
  <c r="F29" i="1"/>
  <c r="D30" i="1"/>
  <c r="O20" i="1"/>
  <c r="F20" i="1"/>
  <c r="E20" i="1"/>
  <c r="N20" i="1"/>
  <c r="J10" i="1"/>
  <c r="D10" i="1"/>
  <c r="T6" i="1"/>
  <c r="J35" i="1" l="1"/>
  <c r="K47" i="1"/>
  <c r="L47" i="1" s="1"/>
  <c r="L23" i="1"/>
  <c r="J29" i="1"/>
  <c r="D29" i="1"/>
  <c r="Q47" i="1"/>
  <c r="L46" i="1"/>
  <c r="Q46" i="1"/>
  <c r="K42" i="1"/>
  <c r="L42" i="1" s="1"/>
  <c r="K44" i="1"/>
  <c r="Q44" i="1" s="1"/>
  <c r="K45" i="1"/>
  <c r="L45" i="1" s="1"/>
  <c r="K48" i="1"/>
  <c r="Q48" i="1" s="1"/>
  <c r="K49" i="1"/>
  <c r="Q49" i="1" s="1"/>
  <c r="K50" i="1"/>
  <c r="L50" i="1" s="1"/>
  <c r="K15" i="1"/>
  <c r="L15" i="1" s="1"/>
  <c r="K13" i="1"/>
  <c r="L13" i="1" s="1"/>
  <c r="I33" i="1"/>
  <c r="L48" i="1"/>
  <c r="Q32" i="1"/>
  <c r="L32" i="1"/>
  <c r="Q34" i="1"/>
  <c r="L34" i="1"/>
  <c r="F38" i="1"/>
  <c r="F55" i="1" s="1"/>
  <c r="I32" i="1"/>
  <c r="L33" i="1"/>
  <c r="I34" i="1"/>
  <c r="D35" i="1"/>
  <c r="O38" i="1"/>
  <c r="O55" i="1" s="1"/>
  <c r="N38" i="1"/>
  <c r="Q25" i="1"/>
  <c r="L18" i="1"/>
  <c r="Q18" i="1"/>
  <c r="L19" i="1"/>
  <c r="Q19" i="1"/>
  <c r="L17" i="1"/>
  <c r="Q17" i="1"/>
  <c r="K16" i="1"/>
  <c r="K14" i="1"/>
  <c r="K11" i="1"/>
  <c r="I29" i="1"/>
  <c r="K35" i="1"/>
  <c r="L35" i="1" s="1"/>
  <c r="N53" i="1"/>
  <c r="L49" i="1"/>
  <c r="Q42" i="1"/>
  <c r="D20" i="1"/>
  <c r="G21" i="1"/>
  <c r="M20" i="1"/>
  <c r="J20" i="1"/>
  <c r="I10" i="1"/>
  <c r="L41" i="1"/>
  <c r="Q41" i="1"/>
  <c r="K10" i="1"/>
  <c r="H20" i="1"/>
  <c r="H38" i="1" s="1"/>
  <c r="H55" i="1" s="1"/>
  <c r="D21" i="1"/>
  <c r="E38" i="1"/>
  <c r="G38" i="1"/>
  <c r="I41" i="1"/>
  <c r="J43" i="1"/>
  <c r="Q15" i="1" l="1"/>
  <c r="Q23" i="1"/>
  <c r="Q50" i="1"/>
  <c r="K29" i="1"/>
  <c r="Q10" i="1"/>
  <c r="K20" i="1"/>
  <c r="Q13" i="1"/>
  <c r="Q45" i="1"/>
  <c r="L44" i="1"/>
  <c r="I43" i="1"/>
  <c r="I53" i="1" s="1"/>
  <c r="K43" i="1"/>
  <c r="K53" i="1" s="1"/>
  <c r="I35" i="1"/>
  <c r="I38" i="1" s="1"/>
  <c r="M29" i="1"/>
  <c r="J38" i="1"/>
  <c r="D38" i="1"/>
  <c r="L11" i="1"/>
  <c r="Q11" i="1"/>
  <c r="L14" i="1"/>
  <c r="Q14" i="1"/>
  <c r="L16" i="1"/>
  <c r="Q16" i="1"/>
  <c r="Q35" i="1"/>
  <c r="D39" i="1"/>
  <c r="E55" i="1"/>
  <c r="L10" i="1"/>
  <c r="J53" i="1"/>
  <c r="G55" i="1"/>
  <c r="G39" i="1"/>
  <c r="N55" i="1"/>
  <c r="L43" i="1" l="1"/>
  <c r="L53" i="1" s="1"/>
  <c r="Q43" i="1"/>
  <c r="I55" i="1"/>
  <c r="J55" i="1"/>
  <c r="L29" i="1"/>
  <c r="Q29" i="1"/>
  <c r="E60" i="1"/>
  <c r="E61" i="1" s="1"/>
  <c r="Q53" i="1"/>
  <c r="K38" i="1"/>
  <c r="Q20" i="1"/>
  <c r="L20" i="1"/>
  <c r="E63" i="1"/>
  <c r="E64" i="1" s="1"/>
  <c r="J56" i="1" l="1"/>
  <c r="K55" i="1"/>
  <c r="L38" i="1"/>
  <c r="Q38" i="1"/>
  <c r="Q55" i="1" l="1"/>
  <c r="H68" i="1"/>
  <c r="E68" i="1" s="1"/>
  <c r="L57" i="1"/>
</calcChain>
</file>

<file path=xl/sharedStrings.xml><?xml version="1.0" encoding="utf-8"?>
<sst xmlns="http://schemas.openxmlformats.org/spreadsheetml/2006/main" count="101" uniqueCount="88">
  <si>
    <t xml:space="preserve">Auftraggeber: </t>
  </si>
  <si>
    <t>Alle Angaben in EURO/ brutto</t>
  </si>
  <si>
    <t>Stand:</t>
  </si>
  <si>
    <t>Kostenverfolgung</t>
  </si>
  <si>
    <t>Kostenberechnung €/ netto</t>
  </si>
  <si>
    <t>Kostenberechnung €/ brutto</t>
  </si>
  <si>
    <t xml:space="preserve"> Aufträge </t>
  </si>
  <si>
    <t>Nachträge/ zusätzliche Kosten</t>
  </si>
  <si>
    <t>Gesamt-auftrags-summe €/ netto</t>
  </si>
  <si>
    <t>Gesamt-auftrags-summe €/ brutto</t>
  </si>
  <si>
    <t>Prognose Kostenanschlag Summe</t>
  </si>
  <si>
    <t>Mehrkosten ( - ) Minderkosten zu KB</t>
  </si>
  <si>
    <t>Rechnungen €/ netto</t>
  </si>
  <si>
    <t>Rechnungen €/ brutto ohne Skonto</t>
  </si>
  <si>
    <t>Skontobetrag</t>
  </si>
  <si>
    <t>Sicherheits- einbehalt von SR/ Lph 9</t>
  </si>
  <si>
    <r>
      <t>Anteil
Bezahlt</t>
    </r>
    <r>
      <rPr>
        <sz val="10"/>
        <rFont val="Arial"/>
        <family val="2"/>
      </rPr>
      <t xml:space="preserve">
%</t>
    </r>
  </si>
  <si>
    <t>AR / SR</t>
  </si>
  <si>
    <t>Firma/Name</t>
  </si>
  <si>
    <t>Bemerk.</t>
  </si>
  <si>
    <t>Baukosten</t>
  </si>
  <si>
    <t>GB</t>
  </si>
  <si>
    <t>Summe Baukosten</t>
  </si>
  <si>
    <t>Gesamtkosten</t>
  </si>
  <si>
    <t>KG 200 - 500, 700</t>
  </si>
  <si>
    <t>Außenanlagen</t>
  </si>
  <si>
    <t>KG</t>
  </si>
  <si>
    <t>300, 400 und 500 gesamt</t>
  </si>
  <si>
    <t>700 gesamt</t>
  </si>
  <si>
    <t>300, 400, 500 und 700 gesamt</t>
  </si>
  <si>
    <t>XXXX</t>
  </si>
  <si>
    <t>Budget Nachfinanzierung/ Änderung</t>
  </si>
  <si>
    <t>Projektgesamtbudget</t>
  </si>
  <si>
    <t>Mehr/ Minder auf Projektbudget</t>
  </si>
  <si>
    <t>Ansatz Kostengruppe 700</t>
  </si>
  <si>
    <t>ProjektGesamtBudget</t>
  </si>
  <si>
    <t>nur Blaue Zahlen ändern</t>
  </si>
  <si>
    <t>Baunebenkosten</t>
  </si>
  <si>
    <t>Architekten:</t>
  </si>
  <si>
    <t>Fachplaner</t>
  </si>
  <si>
    <t>Anlage 1</t>
  </si>
  <si>
    <t>Anlage Nachtragbeauftragung</t>
  </si>
  <si>
    <t>Gewerk:</t>
  </si>
  <si>
    <t>Auftrag vom:</t>
  </si>
  <si>
    <t>MA</t>
  </si>
  <si>
    <t>Auftragnehmer:</t>
  </si>
  <si>
    <t>Vorliegender Nachtragsnr. AN:</t>
  </si>
  <si>
    <t>Vorliegender Nachtragsnr. AG:</t>
  </si>
  <si>
    <t>vom:</t>
  </si>
  <si>
    <t>Auftragssumme netto:</t>
  </si>
  <si>
    <t>Auftragsumme brutto</t>
  </si>
  <si>
    <t>Nachlaß</t>
  </si>
  <si>
    <t>bisherige Nachträge</t>
  </si>
  <si>
    <t>Auftragsumme brutto:</t>
  </si>
  <si>
    <t>zzgl. MwSt. 19 %</t>
  </si>
  <si>
    <t>Auftragssumme brutto:</t>
  </si>
  <si>
    <t>Mehr-/Minderkosten:</t>
  </si>
  <si>
    <t>€/ netto</t>
  </si>
  <si>
    <t>NA-Summe nach Genehmigung Region inkl. Nachlaß</t>
  </si>
  <si>
    <t>Nachtragssumme nach Prüfung</t>
  </si>
  <si>
    <t>Region NA</t>
  </si>
  <si>
    <t>AN Nr.</t>
  </si>
  <si>
    <t>Datum</t>
  </si>
  <si>
    <t>Summe netto</t>
  </si>
  <si>
    <t>N 01</t>
  </si>
  <si>
    <t>Entfallende Leistungen nach LV</t>
  </si>
  <si>
    <t>Summe Mehr- und Minderkosten</t>
  </si>
  <si>
    <t>Zwischensumme</t>
  </si>
  <si>
    <t>zzgl. Mehrwertsteuer 19 %</t>
  </si>
  <si>
    <t>Bruttonachtragsbetrag NEU</t>
  </si>
  <si>
    <t>Entfallene Leistungen nach LV</t>
  </si>
  <si>
    <t>derzeit Auftragssumme:</t>
  </si>
  <si>
    <t>Nachtragssumme:</t>
  </si>
  <si>
    <t>Bruttonachtragsbetrag</t>
  </si>
  <si>
    <t>Damit erhöht sich der Auftrag/ brutto auf insgesamt:</t>
  </si>
  <si>
    <t>MMK</t>
  </si>
  <si>
    <t>Mehr-/ Minderkosten</t>
  </si>
  <si>
    <t>NA</t>
  </si>
  <si>
    <t>Nachtragsvereinbarung</t>
  </si>
  <si>
    <t>Auftragssumme netto</t>
  </si>
  <si>
    <t>N 02</t>
  </si>
  <si>
    <t>N 03</t>
  </si>
  <si>
    <t>Region Hannover, Hildesheimer Str. 20, 30169 Hannover</t>
  </si>
  <si>
    <t>Mehr/ Minder- kosten
ggü. HU-Bau</t>
  </si>
  <si>
    <t>Technik HKLS + ELT + GA</t>
  </si>
  <si>
    <t>Summe Technik</t>
  </si>
  <si>
    <t>Summe Außenanlagen</t>
  </si>
  <si>
    <t>Kostenverfolgung, Projekt 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</si>
</sst>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#,##0.00\ &quot;€&quot;;[Red]\-#,##0.00\ &quot;€&quot;"/>
    <numFmt numFmtId="43" formatCode="_-* #,##0.00\ _€_-;\-* #,##0.00\ _€_-;_-* &quot;-&quot;??\ _€_-;_-@_-"/>
    <numFmt numFmtId="164" formatCode="#,##0.00_ ;[Red]\-#,##0.00\ "/>
    <numFmt numFmtId="165" formatCode="#,##0.00\ _€"/>
    <numFmt numFmtId="166" formatCode="&quot;Kontrolle&quot;\ \ \ #,##0.00\ \€;[Red]&quot;Kontrolle&quot;\ \ \ \-#,##0.00\ \€"/>
    <numFmt numFmtId="167" formatCode="&quot;Vergabe&quot;\ \ \ 0.00\ %"/>
    <numFmt numFmtId="168" formatCode="&quot;Vergabe&quot;\ \ \ #,##0.00\ %;[Red]&quot;Vergabe&quot;\ \ \ \-#,##0.00\ %"/>
    <numFmt numFmtId="169" formatCode="_-* #,##0.00\ [$€]_-;\-* #,##0.00\ [$€]_-;_-* &quot;-&quot;??\ [$€]_-;_-@_-"/>
    <numFmt numFmtId="170" formatCode="#,##0.00\ [$€-407]"/>
    <numFmt numFmtId="171" formatCode="#,##0.00\ [$€-407];[Red]\-#,##0.00\ [$€-407]"/>
  </numFmts>
  <fonts count="28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6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0"/>
      <color indexed="48"/>
      <name val="Arial"/>
      <family val="2"/>
    </font>
    <font>
      <sz val="8"/>
      <color rgb="FFFF0000"/>
      <name val="Arial"/>
      <family val="2"/>
    </font>
    <font>
      <b/>
      <sz val="8"/>
      <color indexed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169" fontId="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horizontal="center"/>
    </xf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left"/>
    </xf>
    <xf numFmtId="0" fontId="0" fillId="0" borderId="0" xfId="0" applyBorder="1"/>
    <xf numFmtId="0" fontId="4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4" xfId="2" applyFont="1" applyFill="1" applyBorder="1" applyAlignment="1">
      <alignment horizontal="left"/>
    </xf>
    <xf numFmtId="14" fontId="3" fillId="0" borderId="0" xfId="2" applyNumberFormat="1" applyFont="1" applyFill="1" applyBorder="1" applyAlignment="1">
      <alignment horizontal="left"/>
    </xf>
    <xf numFmtId="14" fontId="3" fillId="0" borderId="4" xfId="2" applyNumberFormat="1" applyFont="1" applyFill="1" applyBorder="1" applyAlignment="1">
      <alignment horizontal="left"/>
    </xf>
    <xf numFmtId="0" fontId="3" fillId="0" borderId="4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/>
    </xf>
    <xf numFmtId="14" fontId="5" fillId="0" borderId="5" xfId="2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7" fillId="0" borderId="7" xfId="0" applyNumberFormat="1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0" fillId="0" borderId="10" xfId="0" applyBorder="1"/>
    <xf numFmtId="0" fontId="0" fillId="0" borderId="0" xfId="0" applyFill="1"/>
    <xf numFmtId="0" fontId="0" fillId="3" borderId="11" xfId="0" applyFill="1" applyBorder="1"/>
    <xf numFmtId="0" fontId="0" fillId="3" borderId="12" xfId="0" applyFill="1" applyBorder="1"/>
    <xf numFmtId="0" fontId="0" fillId="0" borderId="0" xfId="0" applyFill="1" applyBorder="1"/>
    <xf numFmtId="10" fontId="0" fillId="0" borderId="0" xfId="0" applyNumberFormat="1"/>
    <xf numFmtId="10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2" applyFont="1" applyBorder="1" applyAlignment="1">
      <alignment horizontal="left"/>
    </xf>
    <xf numFmtId="0" fontId="9" fillId="0" borderId="0" xfId="0" applyFont="1"/>
    <xf numFmtId="0" fontId="9" fillId="0" borderId="0" xfId="0" applyFont="1" applyFill="1"/>
    <xf numFmtId="0" fontId="10" fillId="3" borderId="11" xfId="0" applyFont="1" applyFill="1" applyBorder="1"/>
    <xf numFmtId="0" fontId="10" fillId="0" borderId="0" xfId="0" applyFont="1" applyBorder="1"/>
    <xf numFmtId="0" fontId="9" fillId="3" borderId="12" xfId="0" applyFont="1" applyFill="1" applyBorder="1"/>
    <xf numFmtId="0" fontId="9" fillId="0" borderId="0" xfId="0" applyFont="1" applyFill="1" applyBorder="1"/>
    <xf numFmtId="10" fontId="9" fillId="0" borderId="0" xfId="0" applyNumberFormat="1" applyFont="1"/>
    <xf numFmtId="10" fontId="10" fillId="0" borderId="0" xfId="0" applyNumberFormat="1" applyFont="1" applyAlignment="1">
      <alignment horizontal="center"/>
    </xf>
    <xf numFmtId="0" fontId="10" fillId="0" borderId="0" xfId="0" applyFont="1"/>
    <xf numFmtId="164" fontId="10" fillId="0" borderId="0" xfId="0" applyNumberFormat="1" applyFont="1" applyFill="1"/>
    <xf numFmtId="164" fontId="10" fillId="3" borderId="11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/>
    <xf numFmtId="164" fontId="12" fillId="0" borderId="0" xfId="0" applyNumberFormat="1" applyFont="1" applyFill="1"/>
    <xf numFmtId="164" fontId="10" fillId="3" borderId="12" xfId="0" applyNumberFormat="1" applyFont="1" applyFill="1" applyBorder="1" applyAlignment="1">
      <alignment horizontal="right"/>
    </xf>
    <xf numFmtId="164" fontId="11" fillId="0" borderId="0" xfId="0" applyNumberFormat="1" applyFont="1"/>
    <xf numFmtId="165" fontId="10" fillId="0" borderId="0" xfId="0" applyNumberFormat="1" applyFont="1" applyFill="1" applyBorder="1" applyAlignment="1">
      <alignment horizontal="right"/>
    </xf>
    <xf numFmtId="10" fontId="10" fillId="0" borderId="0" xfId="0" applyNumberFormat="1" applyFont="1"/>
    <xf numFmtId="2" fontId="10" fillId="0" borderId="0" xfId="0" applyNumberFormat="1" applyFont="1" applyAlignment="1">
      <alignment horizontal="center"/>
    </xf>
    <xf numFmtId="0" fontId="10" fillId="0" borderId="0" xfId="2" applyFont="1"/>
    <xf numFmtId="164" fontId="10" fillId="0" borderId="0" xfId="0" applyNumberFormat="1" applyFont="1" applyFill="1" applyBorder="1"/>
    <xf numFmtId="164" fontId="9" fillId="0" borderId="0" xfId="0" applyNumberFormat="1" applyFont="1" applyFill="1"/>
    <xf numFmtId="164" fontId="9" fillId="3" borderId="11" xfId="0" applyNumberFormat="1" applyFont="1" applyFill="1" applyBorder="1"/>
    <xf numFmtId="164" fontId="11" fillId="0" borderId="0" xfId="0" applyNumberFormat="1" applyFont="1" applyFill="1" applyBorder="1"/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2" applyFont="1" applyBorder="1" applyAlignment="1">
      <alignment horizontal="left"/>
    </xf>
    <xf numFmtId="164" fontId="4" fillId="0" borderId="7" xfId="0" applyNumberFormat="1" applyFont="1" applyFill="1" applyBorder="1"/>
    <xf numFmtId="164" fontId="4" fillId="3" borderId="8" xfId="0" applyNumberFormat="1" applyFont="1" applyFill="1" applyBorder="1"/>
    <xf numFmtId="164" fontId="4" fillId="3" borderId="9" xfId="0" applyNumberFormat="1" applyFont="1" applyFill="1" applyBorder="1"/>
    <xf numFmtId="164" fontId="10" fillId="0" borderId="13" xfId="0" applyNumberFormat="1" applyFont="1" applyFill="1" applyBorder="1" applyAlignment="1">
      <alignment horizontal="right"/>
    </xf>
    <xf numFmtId="164" fontId="11" fillId="0" borderId="7" xfId="0" applyNumberFormat="1" applyFont="1" applyFill="1" applyBorder="1"/>
    <xf numFmtId="9" fontId="4" fillId="0" borderId="7" xfId="1" applyFont="1" applyFill="1" applyBorder="1" applyAlignment="1">
      <alignment horizontal="right"/>
    </xf>
    <xf numFmtId="2" fontId="4" fillId="0" borderId="7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0" xfId="0" applyFont="1"/>
    <xf numFmtId="166" fontId="13" fillId="0" borderId="0" xfId="0" applyNumberFormat="1" applyFont="1" applyFill="1"/>
    <xf numFmtId="0" fontId="9" fillId="3" borderId="11" xfId="0" applyFont="1" applyFill="1" applyBorder="1"/>
    <xf numFmtId="0" fontId="9" fillId="0" borderId="0" xfId="0" applyFont="1" applyBorder="1"/>
    <xf numFmtId="167" fontId="10" fillId="0" borderId="0" xfId="1" applyNumberFormat="1" applyFont="1" applyFill="1"/>
    <xf numFmtId="9" fontId="9" fillId="0" borderId="0" xfId="1" applyFont="1" applyFill="1"/>
    <xf numFmtId="0" fontId="7" fillId="0" borderId="0" xfId="0" applyFont="1" applyAlignment="1">
      <alignment horizontal="center"/>
    </xf>
    <xf numFmtId="0" fontId="7" fillId="0" borderId="0" xfId="2" applyFont="1"/>
    <xf numFmtId="164" fontId="9" fillId="3" borderId="12" xfId="0" applyNumberFormat="1" applyFont="1" applyFill="1" applyBorder="1"/>
    <xf numFmtId="164" fontId="9" fillId="0" borderId="0" xfId="0" applyNumberFormat="1" applyFont="1"/>
    <xf numFmtId="0" fontId="11" fillId="0" borderId="0" xfId="0" applyFont="1" applyFill="1"/>
    <xf numFmtId="164" fontId="4" fillId="0" borderId="7" xfId="0" applyNumberFormat="1" applyFont="1" applyFill="1" applyBorder="1" applyAlignment="1">
      <alignment horizontal="right"/>
    </xf>
    <xf numFmtId="164" fontId="4" fillId="3" borderId="8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164" fontId="9" fillId="3" borderId="11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0" fontId="9" fillId="0" borderId="0" xfId="0" applyNumberFormat="1" applyFont="1" applyBorder="1"/>
    <xf numFmtId="164" fontId="10" fillId="0" borderId="7" xfId="0" applyNumberFormat="1" applyFont="1" applyFill="1" applyBorder="1"/>
    <xf numFmtId="164" fontId="4" fillId="0" borderId="8" xfId="0" applyNumberFormat="1" applyFont="1" applyFill="1" applyBorder="1" applyAlignment="1">
      <alignment horizontal="right"/>
    </xf>
    <xf numFmtId="164" fontId="9" fillId="0" borderId="7" xfId="0" applyNumberFormat="1" applyFont="1" applyFill="1" applyBorder="1"/>
    <xf numFmtId="167" fontId="13" fillId="0" borderId="0" xfId="1" applyNumberFormat="1" applyFont="1" applyFill="1"/>
    <xf numFmtId="2" fontId="10" fillId="0" borderId="0" xfId="0" applyNumberFormat="1" applyFont="1" applyBorder="1" applyAlignment="1">
      <alignment horizontal="center"/>
    </xf>
    <xf numFmtId="0" fontId="10" fillId="0" borderId="0" xfId="2" applyFont="1" applyBorder="1" applyAlignment="1">
      <alignment horizontal="left"/>
    </xf>
    <xf numFmtId="164" fontId="4" fillId="0" borderId="0" xfId="0" applyNumberFormat="1" applyFont="1" applyFill="1" applyBorder="1"/>
    <xf numFmtId="166" fontId="13" fillId="0" borderId="0" xfId="0" applyNumberFormat="1" applyFont="1" applyFill="1" applyBorder="1"/>
    <xf numFmtId="164" fontId="9" fillId="0" borderId="0" xfId="0" applyNumberFormat="1" applyFont="1" applyFill="1" applyBorder="1"/>
    <xf numFmtId="0" fontId="7" fillId="0" borderId="0" xfId="2" applyFont="1" applyFill="1" applyBorder="1"/>
    <xf numFmtId="164" fontId="4" fillId="3" borderId="12" xfId="0" applyNumberFormat="1" applyFont="1" applyFill="1" applyBorder="1" applyAlignment="1">
      <alignment horizontal="right"/>
    </xf>
    <xf numFmtId="10" fontId="4" fillId="0" borderId="7" xfId="1" applyNumberFormat="1" applyFont="1" applyBorder="1" applyAlignment="1">
      <alignment horizontal="center"/>
    </xf>
    <xf numFmtId="164" fontId="4" fillId="3" borderId="7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right"/>
    </xf>
    <xf numFmtId="0" fontId="9" fillId="0" borderId="7" xfId="0" applyFont="1" applyFill="1" applyBorder="1"/>
    <xf numFmtId="10" fontId="4" fillId="0" borderId="7" xfId="0" applyNumberFormat="1" applyFont="1" applyBorder="1" applyAlignment="1">
      <alignment horizontal="center"/>
    </xf>
    <xf numFmtId="0" fontId="9" fillId="3" borderId="14" xfId="0" applyFont="1" applyFill="1" applyBorder="1"/>
    <xf numFmtId="0" fontId="9" fillId="0" borderId="0" xfId="0" applyFont="1" applyAlignment="1">
      <alignment horizont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7" xfId="2" applyFont="1" applyFill="1" applyBorder="1" applyAlignment="1">
      <alignment horizontal="left"/>
    </xf>
    <xf numFmtId="164" fontId="14" fillId="2" borderId="7" xfId="0" applyNumberFormat="1" applyFont="1" applyFill="1" applyBorder="1" applyAlignment="1">
      <alignment horizontal="right"/>
    </xf>
    <xf numFmtId="164" fontId="5" fillId="2" borderId="9" xfId="0" applyNumberFormat="1" applyFont="1" applyFill="1" applyBorder="1" applyAlignment="1">
      <alignment horizontal="right"/>
    </xf>
    <xf numFmtId="164" fontId="10" fillId="2" borderId="7" xfId="0" applyNumberFormat="1" applyFont="1" applyFill="1" applyBorder="1" applyAlignment="1">
      <alignment horizontal="right"/>
    </xf>
    <xf numFmtId="0" fontId="9" fillId="2" borderId="7" xfId="0" applyFont="1" applyFill="1" applyBorder="1"/>
    <xf numFmtId="9" fontId="4" fillId="2" borderId="7" xfId="1" applyFont="1" applyFill="1" applyBorder="1" applyAlignment="1">
      <alignment horizontal="right"/>
    </xf>
    <xf numFmtId="10" fontId="14" fillId="2" borderId="7" xfId="0" applyNumberFormat="1" applyFont="1" applyFill="1" applyBorder="1" applyAlignment="1">
      <alignment horizontal="center"/>
    </xf>
    <xf numFmtId="0" fontId="14" fillId="2" borderId="7" xfId="0" applyFont="1" applyFill="1" applyBorder="1"/>
    <xf numFmtId="0" fontId="14" fillId="2" borderId="0" xfId="0" applyFont="1" applyFill="1"/>
    <xf numFmtId="166" fontId="15" fillId="0" borderId="0" xfId="0" applyNumberFormat="1" applyFont="1"/>
    <xf numFmtId="168" fontId="13" fillId="0" borderId="0" xfId="0" applyNumberFormat="1" applyFont="1" applyFill="1" applyBorder="1"/>
    <xf numFmtId="0" fontId="7" fillId="0" borderId="0" xfId="0" applyFont="1"/>
    <xf numFmtId="164" fontId="7" fillId="0" borderId="0" xfId="0" applyNumberFormat="1" applyFont="1"/>
    <xf numFmtId="164" fontId="5" fillId="0" borderId="0" xfId="0" applyNumberFormat="1" applyFont="1"/>
    <xf numFmtId="164" fontId="16" fillId="0" borderId="0" xfId="0" applyNumberFormat="1" applyFont="1"/>
    <xf numFmtId="164" fontId="0" fillId="0" borderId="0" xfId="0" applyNumberFormat="1"/>
    <xf numFmtId="4" fontId="9" fillId="0" borderId="0" xfId="0" applyNumberFormat="1" applyFont="1" applyFill="1" applyBorder="1"/>
    <xf numFmtId="0" fontId="17" fillId="0" borderId="0" xfId="0" applyFont="1"/>
    <xf numFmtId="164" fontId="4" fillId="0" borderId="0" xfId="0" applyNumberFormat="1" applyFont="1" applyFill="1" applyBorder="1" applyAlignment="1">
      <alignment horizontal="right"/>
    </xf>
    <xf numFmtId="0" fontId="9" fillId="0" borderId="0" xfId="2" applyFont="1" applyFill="1" applyBorder="1"/>
    <xf numFmtId="164" fontId="14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4" fillId="0" borderId="7" xfId="0" applyFont="1" applyFill="1" applyBorder="1" applyAlignment="1">
      <alignment horizontal="left"/>
    </xf>
    <xf numFmtId="0" fontId="7" fillId="0" borderId="0" xfId="2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/>
    </xf>
    <xf numFmtId="164" fontId="20" fillId="3" borderId="8" xfId="0" applyNumberFormat="1" applyFont="1" applyFill="1" applyBorder="1" applyAlignment="1">
      <alignment horizontal="right"/>
    </xf>
    <xf numFmtId="164" fontId="5" fillId="18" borderId="7" xfId="0" applyNumberFormat="1" applyFont="1" applyFill="1" applyBorder="1" applyAlignment="1">
      <alignment horizontal="right"/>
    </xf>
    <xf numFmtId="0" fontId="0" fillId="19" borderId="0" xfId="0" applyFill="1"/>
    <xf numFmtId="0" fontId="0" fillId="0" borderId="0" xfId="0" applyAlignment="1">
      <alignment vertical="distributed"/>
    </xf>
    <xf numFmtId="164" fontId="4" fillId="0" borderId="13" xfId="0" applyNumberFormat="1" applyFont="1" applyFill="1" applyBorder="1" applyAlignment="1">
      <alignment horizontal="right"/>
    </xf>
    <xf numFmtId="0" fontId="1" fillId="19" borderId="0" xfId="0" applyFont="1" applyFill="1"/>
    <xf numFmtId="8" fontId="0" fillId="0" borderId="0" xfId="0" applyNumberFormat="1"/>
    <xf numFmtId="8" fontId="7" fillId="19" borderId="0" xfId="0" applyNumberFormat="1" applyFont="1" applyFill="1" applyAlignment="1">
      <alignment horizontal="left"/>
    </xf>
    <xf numFmtId="8" fontId="1" fillId="19" borderId="0" xfId="0" applyNumberFormat="1" applyFont="1" applyFill="1"/>
    <xf numFmtId="0" fontId="1" fillId="0" borderId="0" xfId="0" applyFont="1" applyFill="1"/>
    <xf numFmtId="0" fontId="22" fillId="20" borderId="15" xfId="0" applyFont="1" applyFill="1" applyBorder="1" applyAlignment="1">
      <alignment horizontal="center"/>
    </xf>
    <xf numFmtId="0" fontId="22" fillId="20" borderId="16" xfId="0" applyFont="1" applyFill="1" applyBorder="1" applyAlignment="1">
      <alignment horizontal="center"/>
    </xf>
    <xf numFmtId="0" fontId="22" fillId="20" borderId="17" xfId="0" applyFont="1" applyFill="1" applyBorder="1" applyAlignment="1">
      <alignment horizontal="center"/>
    </xf>
    <xf numFmtId="0" fontId="22" fillId="20" borderId="19" xfId="0" applyFont="1" applyFill="1" applyBorder="1" applyAlignment="1">
      <alignment horizontal="center"/>
    </xf>
    <xf numFmtId="0" fontId="22" fillId="20" borderId="4" xfId="0" applyFont="1" applyFill="1" applyBorder="1" applyAlignment="1">
      <alignment horizontal="center"/>
    </xf>
    <xf numFmtId="0" fontId="22" fillId="20" borderId="2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16" fontId="7" fillId="0" borderId="16" xfId="0" quotePrefix="1" applyNumberFormat="1" applyFont="1" applyBorder="1" applyAlignment="1">
      <alignment horizontal="right"/>
    </xf>
    <xf numFmtId="0" fontId="7" fillId="0" borderId="16" xfId="0" applyFont="1" applyBorder="1"/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left"/>
    </xf>
    <xf numFmtId="14" fontId="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11" xfId="0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16" fontId="7" fillId="0" borderId="4" xfId="0" applyNumberFormat="1" applyFont="1" applyBorder="1" applyAlignment="1">
      <alignment horizontal="righ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7" fillId="0" borderId="15" xfId="0" applyFont="1" applyBorder="1"/>
    <xf numFmtId="49" fontId="7" fillId="0" borderId="17" xfId="0" applyNumberFormat="1" applyFont="1" applyBorder="1" applyAlignment="1">
      <alignment horizontal="center"/>
    </xf>
    <xf numFmtId="0" fontId="1" fillId="0" borderId="0" xfId="0" applyFont="1" applyBorder="1"/>
    <xf numFmtId="0" fontId="7" fillId="0" borderId="4" xfId="0" applyFont="1" applyBorder="1" applyAlignment="1">
      <alignment horizontal="right" vertical="top" wrapText="1"/>
    </xf>
    <xf numFmtId="14" fontId="7" fillId="0" borderId="4" xfId="0" applyNumberFormat="1" applyFont="1" applyBorder="1"/>
    <xf numFmtId="14" fontId="7" fillId="0" borderId="20" xfId="0" applyNumberFormat="1" applyFont="1" applyBorder="1"/>
    <xf numFmtId="0" fontId="7" fillId="0" borderId="19" xfId="0" applyFont="1" applyBorder="1"/>
    <xf numFmtId="0" fontId="1" fillId="0" borderId="0" xfId="0" applyFont="1"/>
    <xf numFmtId="0" fontId="1" fillId="0" borderId="4" xfId="0" applyFont="1" applyBorder="1"/>
    <xf numFmtId="0" fontId="1" fillId="0" borderId="15" xfId="0" applyFont="1" applyBorder="1"/>
    <xf numFmtId="170" fontId="1" fillId="0" borderId="17" xfId="0" applyNumberFormat="1" applyFont="1" applyBorder="1"/>
    <xf numFmtId="0" fontId="1" fillId="0" borderId="18" xfId="0" applyFont="1" applyBorder="1"/>
    <xf numFmtId="9" fontId="1" fillId="0" borderId="0" xfId="1" applyFont="1"/>
    <xf numFmtId="171" fontId="1" fillId="0" borderId="20" xfId="0" applyNumberFormat="1" applyFont="1" applyBorder="1"/>
    <xf numFmtId="170" fontId="1" fillId="0" borderId="20" xfId="0" applyNumberFormat="1" applyFont="1" applyBorder="1"/>
    <xf numFmtId="170" fontId="1" fillId="0" borderId="11" xfId="0" applyNumberFormat="1" applyFont="1" applyBorder="1"/>
    <xf numFmtId="170" fontId="1" fillId="0" borderId="0" xfId="0" applyNumberFormat="1" applyFont="1" applyBorder="1"/>
    <xf numFmtId="0" fontId="1" fillId="0" borderId="19" xfId="0" applyFont="1" applyBorder="1"/>
    <xf numFmtId="0" fontId="1" fillId="0" borderId="0" xfId="0" applyFont="1" applyBorder="1" applyAlignment="1">
      <alignment vertical="top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70" fontId="1" fillId="0" borderId="2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1" fontId="1" fillId="0" borderId="11" xfId="0" applyNumberFormat="1" applyFont="1" applyBorder="1"/>
    <xf numFmtId="0" fontId="1" fillId="0" borderId="22" xfId="0" applyFont="1" applyBorder="1"/>
    <xf numFmtId="0" fontId="1" fillId="0" borderId="22" xfId="0" quotePrefix="1" applyFont="1" applyBorder="1" applyAlignment="1">
      <alignment horizontal="center"/>
    </xf>
    <xf numFmtId="14" fontId="1" fillId="0" borderId="22" xfId="0" applyNumberFormat="1" applyFont="1" applyBorder="1"/>
    <xf numFmtId="170" fontId="1" fillId="0" borderId="22" xfId="0" applyNumberFormat="1" applyFont="1" applyBorder="1"/>
    <xf numFmtId="0" fontId="1" fillId="0" borderId="23" xfId="0" applyFont="1" applyBorder="1"/>
    <xf numFmtId="14" fontId="1" fillId="0" borderId="23" xfId="0" applyNumberFormat="1" applyFont="1" applyBorder="1"/>
    <xf numFmtId="170" fontId="1" fillId="0" borderId="23" xfId="0" applyNumberFormat="1" applyFont="1" applyBorder="1"/>
    <xf numFmtId="14" fontId="1" fillId="0" borderId="0" xfId="0" applyNumberFormat="1" applyFont="1" applyBorder="1"/>
    <xf numFmtId="0" fontId="1" fillId="0" borderId="23" xfId="0" applyFont="1" applyFill="1" applyBorder="1"/>
    <xf numFmtId="14" fontId="1" fillId="0" borderId="23" xfId="0" applyNumberFormat="1" applyFont="1" applyFill="1" applyBorder="1"/>
    <xf numFmtId="171" fontId="1" fillId="0" borderId="17" xfId="0" applyNumberFormat="1" applyFont="1" applyBorder="1"/>
    <xf numFmtId="9" fontId="1" fillId="0" borderId="0" xfId="1" applyFont="1" applyBorder="1"/>
    <xf numFmtId="0" fontId="1" fillId="0" borderId="0" xfId="0" applyFont="1" applyFill="1" applyBorder="1"/>
    <xf numFmtId="0" fontId="1" fillId="0" borderId="4" xfId="0" applyFont="1" applyFill="1" applyBorder="1"/>
    <xf numFmtId="170" fontId="1" fillId="0" borderId="4" xfId="0" applyNumberFormat="1" applyFont="1" applyBorder="1"/>
    <xf numFmtId="0" fontId="1" fillId="0" borderId="21" xfId="0" applyFont="1" applyBorder="1"/>
    <xf numFmtId="170" fontId="1" fillId="0" borderId="21" xfId="0" applyNumberFormat="1" applyFont="1" applyBorder="1"/>
    <xf numFmtId="170" fontId="1" fillId="0" borderId="16" xfId="0" applyNumberFormat="1" applyFont="1" applyBorder="1"/>
    <xf numFmtId="0" fontId="1" fillId="0" borderId="18" xfId="0" applyFont="1" applyFill="1" applyBorder="1"/>
    <xf numFmtId="0" fontId="1" fillId="0" borderId="19" xfId="0" applyFont="1" applyFill="1" applyBorder="1"/>
    <xf numFmtId="0" fontId="5" fillId="0" borderId="0" xfId="0" applyFont="1" applyBorder="1"/>
    <xf numFmtId="170" fontId="5" fillId="0" borderId="0" xfId="0" applyNumberFormat="1" applyFont="1" applyBorder="1"/>
    <xf numFmtId="0" fontId="24" fillId="0" borderId="0" xfId="0" applyFont="1" applyFill="1" applyBorder="1"/>
    <xf numFmtId="0" fontId="24" fillId="0" borderId="0" xfId="0" applyFont="1" applyBorder="1"/>
    <xf numFmtId="170" fontId="24" fillId="0" borderId="0" xfId="0" applyNumberFormat="1" applyFont="1" applyBorder="1"/>
    <xf numFmtId="0" fontId="10" fillId="0" borderId="0" xfId="0" applyFont="1" applyFill="1" applyBorder="1"/>
    <xf numFmtId="170" fontId="25" fillId="0" borderId="0" xfId="0" applyNumberFormat="1" applyFont="1" applyBorder="1"/>
    <xf numFmtId="170" fontId="25" fillId="0" borderId="11" xfId="0" applyNumberFormat="1" applyFont="1" applyBorder="1"/>
    <xf numFmtId="43" fontId="1" fillId="0" borderId="0" xfId="22" applyFont="1"/>
    <xf numFmtId="0" fontId="26" fillId="0" borderId="0" xfId="0" applyFont="1"/>
    <xf numFmtId="0" fontId="27" fillId="0" borderId="0" xfId="0" applyFont="1"/>
    <xf numFmtId="0" fontId="7" fillId="0" borderId="15" xfId="0" applyFont="1" applyBorder="1" applyAlignment="1">
      <alignment horizontal="right"/>
    </xf>
    <xf numFmtId="0" fontId="0" fillId="0" borderId="15" xfId="0" applyBorder="1"/>
    <xf numFmtId="0" fontId="0" fillId="0" borderId="19" xfId="0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20" borderId="18" xfId="0" applyFont="1" applyFill="1" applyBorder="1" applyAlignment="1">
      <alignment horizontal="center"/>
    </xf>
    <xf numFmtId="0" fontId="3" fillId="2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9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17" xfId="0" applyFont="1" applyBorder="1" applyAlignment="1">
      <alignment horizontal="center" vertical="center"/>
    </xf>
    <xf numFmtId="0" fontId="23" fillId="0" borderId="20" xfId="0" applyFont="1" applyBorder="1" applyAlignment="1">
      <alignment vertical="center"/>
    </xf>
  </cellXfs>
  <cellStyles count="23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Euro" xfId="21"/>
    <cellStyle name="Komma" xfId="22" builtinId="3"/>
    <cellStyle name="Prozent" xfId="1" builtinId="5"/>
    <cellStyle name="Standard" xfId="0" builtinId="0"/>
    <cellStyle name="Standard_Kostenschätzung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T131"/>
  <sheetViews>
    <sheetView tabSelected="1" view="pageBreakPreview" zoomScale="85" zoomScaleNormal="100" zoomScaleSheetLayoutView="85" workbookViewId="0">
      <pane xSplit="4" ySplit="9" topLeftCell="E10" activePane="bottomRight" state="frozen"/>
      <selection activeCell="A29" sqref="A29"/>
      <selection pane="topRight" activeCell="A29" sqref="A29"/>
      <selection pane="bottomLeft" activeCell="A29" sqref="A29"/>
      <selection pane="bottomRight" activeCell="C39" sqref="C39"/>
    </sheetView>
  </sheetViews>
  <sheetFormatPr baseColWidth="10" defaultRowHeight="12.75" outlineLevelRow="1" outlineLevelCol="1" x14ac:dyDescent="0.2"/>
  <cols>
    <col min="1" max="1" width="7.85546875" customWidth="1"/>
    <col min="2" max="2" width="11.28515625" customWidth="1"/>
    <col min="3" max="3" width="29.42578125" customWidth="1"/>
    <col min="4" max="4" width="18.7109375" bestFit="1" customWidth="1"/>
    <col min="5" max="5" width="19.7109375" customWidth="1"/>
    <col min="6" max="6" width="12.140625" bestFit="1" customWidth="1"/>
    <col min="7" max="8" width="19.7109375" customWidth="1"/>
    <col min="9" max="9" width="13.85546875" hidden="1" customWidth="1" outlineLevel="1"/>
    <col min="10" max="10" width="13.85546875" customWidth="1" collapsed="1"/>
    <col min="11" max="11" width="17" customWidth="1"/>
    <col min="12" max="13" width="18.5703125" customWidth="1"/>
    <col min="14" max="14" width="14.140625" customWidth="1"/>
    <col min="15" max="15" width="7.28515625" customWidth="1" outlineLevel="1"/>
    <col min="16" max="16" width="13.28515625" customWidth="1" outlineLevel="1"/>
    <col min="18" max="18" width="7" style="1" bestFit="1" customWidth="1"/>
    <col min="19" max="19" width="24.7109375" bestFit="1" customWidth="1"/>
    <col min="20" max="20" width="51.5703125" bestFit="1" customWidth="1"/>
  </cols>
  <sheetData>
    <row r="1" spans="1:20" ht="13.5" thickBot="1" x14ac:dyDescent="0.25"/>
    <row r="2" spans="1:20" ht="18.75" thickBot="1" x14ac:dyDescent="0.3">
      <c r="A2" s="2" t="s">
        <v>87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3"/>
      <c r="T2" s="5"/>
    </row>
    <row r="3" spans="1:20" x14ac:dyDescent="0.2">
      <c r="A3" t="s">
        <v>0</v>
      </c>
      <c r="C3" t="s">
        <v>82</v>
      </c>
    </row>
    <row r="4" spans="1:20" x14ac:dyDescent="0.2">
      <c r="A4" t="s">
        <v>38</v>
      </c>
    </row>
    <row r="5" spans="1:20" x14ac:dyDescent="0.2">
      <c r="A5" t="s">
        <v>39</v>
      </c>
      <c r="E5" s="6"/>
    </row>
    <row r="6" spans="1:20" ht="18.75" thickBot="1" x14ac:dyDescent="0.3">
      <c r="A6" s="7" t="s">
        <v>1</v>
      </c>
      <c r="B6" s="8"/>
      <c r="C6" s="8"/>
      <c r="D6" s="8"/>
      <c r="E6" s="9"/>
      <c r="F6" s="9"/>
      <c r="G6" s="8"/>
      <c r="H6" s="8"/>
      <c r="I6" s="8"/>
      <c r="J6" s="8"/>
      <c r="K6" s="10"/>
      <c r="L6" s="11"/>
      <c r="M6" s="11"/>
      <c r="N6" s="8"/>
      <c r="O6" s="8"/>
      <c r="P6" s="8"/>
      <c r="Q6" s="9"/>
      <c r="R6" s="12"/>
      <c r="S6" s="13" t="s">
        <v>2</v>
      </c>
      <c r="T6" s="14">
        <f ca="1">+TODAY()</f>
        <v>43592</v>
      </c>
    </row>
    <row r="7" spans="1:20" ht="65.25" x14ac:dyDescent="0.3">
      <c r="A7" s="232" t="s">
        <v>3</v>
      </c>
      <c r="B7" s="233"/>
      <c r="C7" s="233"/>
      <c r="D7" s="15" t="s">
        <v>4</v>
      </c>
      <c r="E7" s="16" t="s">
        <v>5</v>
      </c>
      <c r="F7" s="15" t="s">
        <v>83</v>
      </c>
      <c r="G7" s="15" t="s">
        <v>6</v>
      </c>
      <c r="H7" s="15" t="s">
        <v>7</v>
      </c>
      <c r="I7" s="15" t="s">
        <v>8</v>
      </c>
      <c r="J7" s="15" t="s">
        <v>9</v>
      </c>
      <c r="K7" s="17" t="s">
        <v>10</v>
      </c>
      <c r="L7" s="18" t="s">
        <v>11</v>
      </c>
      <c r="M7" s="18" t="s">
        <v>12</v>
      </c>
      <c r="N7" s="19" t="s">
        <v>13</v>
      </c>
      <c r="O7" s="19" t="s">
        <v>14</v>
      </c>
      <c r="P7" s="19" t="s">
        <v>15</v>
      </c>
      <c r="Q7" s="20" t="s">
        <v>16</v>
      </c>
      <c r="R7" s="20" t="s">
        <v>17</v>
      </c>
      <c r="S7" s="21" t="s">
        <v>18</v>
      </c>
      <c r="T7" s="21" t="s">
        <v>19</v>
      </c>
    </row>
    <row r="8" spans="1:20" x14ac:dyDescent="0.2">
      <c r="D8" s="22"/>
      <c r="E8" s="23"/>
      <c r="F8" s="6"/>
      <c r="G8" s="22"/>
      <c r="H8" s="22"/>
      <c r="I8" s="22"/>
      <c r="J8" s="22"/>
      <c r="K8" s="24"/>
      <c r="L8" s="25"/>
      <c r="M8" s="25"/>
      <c r="Q8" s="26"/>
      <c r="R8" s="27"/>
    </row>
    <row r="9" spans="1:20" x14ac:dyDescent="0.2">
      <c r="A9" s="28">
        <v>300</v>
      </c>
      <c r="B9" s="29" t="s">
        <v>20</v>
      </c>
      <c r="C9" s="30"/>
      <c r="D9" s="31"/>
      <c r="E9" s="32"/>
      <c r="F9" s="33"/>
      <c r="G9" s="31"/>
      <c r="H9" s="31"/>
      <c r="I9" s="31"/>
      <c r="J9" s="31"/>
      <c r="K9" s="34"/>
      <c r="L9" s="35"/>
      <c r="M9" s="35"/>
      <c r="N9" s="30"/>
      <c r="O9" s="30"/>
      <c r="P9" s="30"/>
      <c r="Q9" s="36"/>
      <c r="R9" s="37"/>
      <c r="S9" s="38"/>
    </row>
    <row r="10" spans="1:20" x14ac:dyDescent="0.2">
      <c r="A10" s="30"/>
      <c r="B10" s="125"/>
      <c r="C10" s="38"/>
      <c r="D10" s="39">
        <f t="shared" ref="D10:D16" si="0">+ROUND(E10/1.19,2)</f>
        <v>0</v>
      </c>
      <c r="E10" s="40">
        <v>0</v>
      </c>
      <c r="F10" s="41"/>
      <c r="G10" s="42">
        <v>0</v>
      </c>
      <c r="H10" s="43"/>
      <c r="I10" s="42">
        <f t="shared" ref="I10:I16" si="1">+J10/1.19</f>
        <v>0</v>
      </c>
      <c r="J10" s="42">
        <f t="shared" ref="J10:J19" si="2">+G10+H10</f>
        <v>0</v>
      </c>
      <c r="K10" s="44">
        <f t="shared" ref="K10:K19" si="3">IF(R10="SR",N10,J10)</f>
        <v>0</v>
      </c>
      <c r="L10" s="41">
        <f t="shared" ref="L10:L45" si="4">+E10-K10</f>
        <v>0</v>
      </c>
      <c r="M10" s="39">
        <f t="shared" ref="M10:M29" si="5">+ROUND(N10/1.19,2)</f>
        <v>0</v>
      </c>
      <c r="N10" s="45">
        <v>0</v>
      </c>
      <c r="O10" s="45"/>
      <c r="P10" s="46"/>
      <c r="Q10" s="47" t="e">
        <f t="shared" ref="Q10:Q17" si="6">N10/K10</f>
        <v>#DIV/0!</v>
      </c>
      <c r="R10" s="48"/>
      <c r="S10" s="38"/>
      <c r="T10" s="38"/>
    </row>
    <row r="11" spans="1:20" x14ac:dyDescent="0.2">
      <c r="A11" s="30"/>
      <c r="B11" s="125"/>
      <c r="C11" s="38"/>
      <c r="D11" s="39">
        <f t="shared" si="0"/>
        <v>0</v>
      </c>
      <c r="E11" s="40">
        <v>0</v>
      </c>
      <c r="F11" s="41"/>
      <c r="G11" s="42">
        <v>0</v>
      </c>
      <c r="H11" s="43"/>
      <c r="I11" s="42">
        <f t="shared" si="1"/>
        <v>0</v>
      </c>
      <c r="J11" s="42">
        <f t="shared" si="2"/>
        <v>0</v>
      </c>
      <c r="K11" s="44">
        <f t="shared" si="3"/>
        <v>0</v>
      </c>
      <c r="L11" s="41">
        <f t="shared" si="4"/>
        <v>0</v>
      </c>
      <c r="M11" s="39">
        <f t="shared" si="5"/>
        <v>0</v>
      </c>
      <c r="N11" s="45">
        <v>0</v>
      </c>
      <c r="O11" s="45"/>
      <c r="P11" s="46"/>
      <c r="Q11" s="47" t="e">
        <f t="shared" si="6"/>
        <v>#DIV/0!</v>
      </c>
      <c r="R11" s="48"/>
      <c r="S11" s="38"/>
      <c r="T11" s="38"/>
    </row>
    <row r="12" spans="1:20" x14ac:dyDescent="0.2">
      <c r="A12" s="30"/>
      <c r="B12" s="125"/>
      <c r="C12" s="38"/>
      <c r="D12" s="39">
        <f t="shared" ref="D12" si="7">+ROUND(E12/1.19,2)</f>
        <v>0</v>
      </c>
      <c r="E12" s="40">
        <v>0</v>
      </c>
      <c r="F12" s="41"/>
      <c r="G12" s="42">
        <v>0</v>
      </c>
      <c r="H12" s="43"/>
      <c r="I12" s="42">
        <f t="shared" ref="I12" si="8">+J12/1.19</f>
        <v>0</v>
      </c>
      <c r="J12" s="42">
        <f t="shared" ref="J12" si="9">+G12+H12</f>
        <v>0</v>
      </c>
      <c r="K12" s="44">
        <f t="shared" ref="K12" si="10">IF(R12="SR",N12,J12)</f>
        <v>0</v>
      </c>
      <c r="L12" s="41">
        <f t="shared" ref="L12" si="11">+E12-K12</f>
        <v>0</v>
      </c>
      <c r="M12" s="39">
        <f t="shared" ref="M12" si="12">+ROUND(N12/1.19,2)</f>
        <v>0</v>
      </c>
      <c r="N12" s="45">
        <v>0</v>
      </c>
      <c r="O12" s="45"/>
      <c r="P12" s="46"/>
      <c r="Q12" s="47" t="e">
        <f t="shared" ref="Q12" si="13">N12/K12</f>
        <v>#DIV/0!</v>
      </c>
      <c r="R12" s="48"/>
      <c r="S12" s="38"/>
      <c r="T12" s="227"/>
    </row>
    <row r="13" spans="1:20" x14ac:dyDescent="0.2">
      <c r="A13" s="30"/>
      <c r="B13" s="125"/>
      <c r="C13" s="38"/>
      <c r="D13" s="39">
        <f t="shared" si="0"/>
        <v>0</v>
      </c>
      <c r="E13" s="40">
        <v>0</v>
      </c>
      <c r="F13" s="41"/>
      <c r="G13" s="42">
        <v>0</v>
      </c>
      <c r="H13" s="43"/>
      <c r="I13" s="42">
        <f t="shared" si="1"/>
        <v>0</v>
      </c>
      <c r="J13" s="42">
        <f t="shared" si="2"/>
        <v>0</v>
      </c>
      <c r="K13" s="44">
        <f t="shared" si="3"/>
        <v>0</v>
      </c>
      <c r="L13" s="41">
        <f t="shared" si="4"/>
        <v>0</v>
      </c>
      <c r="M13" s="39">
        <f t="shared" si="5"/>
        <v>0</v>
      </c>
      <c r="N13" s="45">
        <v>0</v>
      </c>
      <c r="O13" s="45"/>
      <c r="P13" s="46"/>
      <c r="Q13" s="47" t="e">
        <f t="shared" si="6"/>
        <v>#DIV/0!</v>
      </c>
      <c r="R13" s="48"/>
      <c r="S13" s="38"/>
      <c r="T13" s="38"/>
    </row>
    <row r="14" spans="1:20" x14ac:dyDescent="0.2">
      <c r="A14" s="30"/>
      <c r="B14" s="125"/>
      <c r="C14" s="38"/>
      <c r="D14" s="39">
        <f t="shared" si="0"/>
        <v>0</v>
      </c>
      <c r="E14" s="40">
        <v>0</v>
      </c>
      <c r="F14" s="41"/>
      <c r="G14" s="42">
        <v>0</v>
      </c>
      <c r="H14" s="43"/>
      <c r="I14" s="42">
        <f t="shared" si="1"/>
        <v>0</v>
      </c>
      <c r="J14" s="42">
        <f t="shared" si="2"/>
        <v>0</v>
      </c>
      <c r="K14" s="44">
        <f t="shared" si="3"/>
        <v>0</v>
      </c>
      <c r="L14" s="41">
        <f t="shared" si="4"/>
        <v>0</v>
      </c>
      <c r="M14" s="39">
        <f t="shared" si="5"/>
        <v>0</v>
      </c>
      <c r="N14" s="45">
        <v>0</v>
      </c>
      <c r="O14" s="45"/>
      <c r="P14" s="46"/>
      <c r="Q14" s="47" t="e">
        <f t="shared" si="6"/>
        <v>#DIV/0!</v>
      </c>
      <c r="R14" s="48"/>
      <c r="S14" s="38"/>
      <c r="T14" s="228"/>
    </row>
    <row r="15" spans="1:20" x14ac:dyDescent="0.2">
      <c r="A15" s="30"/>
      <c r="B15" s="125"/>
      <c r="C15" s="38"/>
      <c r="D15" s="39">
        <f>+ROUND(E15/1.19,2)</f>
        <v>0</v>
      </c>
      <c r="E15" s="40">
        <v>0</v>
      </c>
      <c r="F15" s="41"/>
      <c r="G15" s="42">
        <v>0</v>
      </c>
      <c r="H15" s="43"/>
      <c r="I15" s="42">
        <f t="shared" si="1"/>
        <v>0</v>
      </c>
      <c r="J15" s="42">
        <f>+G15+H15</f>
        <v>0</v>
      </c>
      <c r="K15" s="44">
        <f t="shared" si="3"/>
        <v>0</v>
      </c>
      <c r="L15" s="41">
        <f>+E15-K15</f>
        <v>0</v>
      </c>
      <c r="M15" s="39">
        <f t="shared" si="5"/>
        <v>0</v>
      </c>
      <c r="N15" s="45">
        <v>0</v>
      </c>
      <c r="O15" s="45"/>
      <c r="P15" s="46"/>
      <c r="Q15" s="47" t="e">
        <f t="shared" si="6"/>
        <v>#DIV/0!</v>
      </c>
      <c r="R15" s="48"/>
      <c r="S15" s="38"/>
      <c r="T15" s="38"/>
    </row>
    <row r="16" spans="1:20" x14ac:dyDescent="0.2">
      <c r="A16" s="30"/>
      <c r="B16" s="125"/>
      <c r="C16" s="38"/>
      <c r="D16" s="39">
        <f t="shared" si="0"/>
        <v>0</v>
      </c>
      <c r="E16" s="40">
        <v>0</v>
      </c>
      <c r="F16" s="41"/>
      <c r="G16" s="42">
        <v>0</v>
      </c>
      <c r="H16" s="43"/>
      <c r="I16" s="42">
        <f t="shared" si="1"/>
        <v>0</v>
      </c>
      <c r="J16" s="42">
        <f t="shared" si="2"/>
        <v>0</v>
      </c>
      <c r="K16" s="44">
        <f t="shared" si="3"/>
        <v>0</v>
      </c>
      <c r="L16" s="41">
        <f t="shared" si="4"/>
        <v>0</v>
      </c>
      <c r="M16" s="39">
        <f t="shared" si="5"/>
        <v>0</v>
      </c>
      <c r="N16" s="45">
        <v>0</v>
      </c>
      <c r="O16" s="45" t="s">
        <v>21</v>
      </c>
      <c r="P16" s="46"/>
      <c r="Q16" s="47" t="e">
        <f t="shared" si="6"/>
        <v>#DIV/0!</v>
      </c>
      <c r="R16" s="48"/>
      <c r="S16" s="38"/>
      <c r="T16" s="38"/>
    </row>
    <row r="17" spans="1:20" x14ac:dyDescent="0.2">
      <c r="A17" s="30"/>
      <c r="B17" s="125"/>
      <c r="C17" s="49"/>
      <c r="D17" s="39">
        <f t="shared" ref="D17:D19" si="14">+ROUND(E17/1.19,2)</f>
        <v>0</v>
      </c>
      <c r="E17" s="40">
        <v>0</v>
      </c>
      <c r="F17" s="41"/>
      <c r="G17" s="42">
        <v>0</v>
      </c>
      <c r="H17" s="43"/>
      <c r="I17" s="42"/>
      <c r="J17" s="42">
        <f t="shared" si="2"/>
        <v>0</v>
      </c>
      <c r="K17" s="44">
        <f t="shared" si="3"/>
        <v>0</v>
      </c>
      <c r="L17" s="41">
        <f t="shared" si="4"/>
        <v>0</v>
      </c>
      <c r="M17" s="39">
        <f t="shared" si="5"/>
        <v>0</v>
      </c>
      <c r="N17" s="45">
        <v>0</v>
      </c>
      <c r="O17" s="45"/>
      <c r="P17" s="46"/>
      <c r="Q17" s="47" t="e">
        <f t="shared" si="6"/>
        <v>#DIV/0!</v>
      </c>
      <c r="R17" s="48"/>
      <c r="S17" s="38"/>
      <c r="T17" s="38"/>
    </row>
    <row r="18" spans="1:20" x14ac:dyDescent="0.2">
      <c r="A18" s="30"/>
      <c r="B18" s="125"/>
      <c r="C18" s="49"/>
      <c r="D18" s="39">
        <f t="shared" si="14"/>
        <v>0</v>
      </c>
      <c r="E18" s="40">
        <v>0</v>
      </c>
      <c r="F18" s="41"/>
      <c r="G18" s="42">
        <v>0</v>
      </c>
      <c r="H18" s="43"/>
      <c r="I18" s="42"/>
      <c r="J18" s="42">
        <f t="shared" si="2"/>
        <v>0</v>
      </c>
      <c r="K18" s="44">
        <f t="shared" si="3"/>
        <v>0</v>
      </c>
      <c r="L18" s="41">
        <f>+E18-K18</f>
        <v>0</v>
      </c>
      <c r="M18" s="39">
        <f>+ROUND(N18/1.19,2)</f>
        <v>0</v>
      </c>
      <c r="N18" s="45">
        <v>0</v>
      </c>
      <c r="O18" s="45"/>
      <c r="P18" s="46"/>
      <c r="Q18" s="47" t="e">
        <f>N18/K18</f>
        <v>#DIV/0!</v>
      </c>
      <c r="R18" s="48"/>
      <c r="S18" s="38"/>
      <c r="T18" s="38"/>
    </row>
    <row r="19" spans="1:20" x14ac:dyDescent="0.2">
      <c r="A19" s="30"/>
      <c r="B19" s="125"/>
      <c r="C19" s="49"/>
      <c r="D19" s="39">
        <f t="shared" si="14"/>
        <v>0</v>
      </c>
      <c r="E19" s="40">
        <v>0</v>
      </c>
      <c r="F19" s="41"/>
      <c r="G19" s="42">
        <v>0</v>
      </c>
      <c r="H19" s="43"/>
      <c r="I19" s="42"/>
      <c r="J19" s="42">
        <f t="shared" si="2"/>
        <v>0</v>
      </c>
      <c r="K19" s="44">
        <f t="shared" si="3"/>
        <v>0</v>
      </c>
      <c r="L19" s="41">
        <f>+E19-K19</f>
        <v>0</v>
      </c>
      <c r="M19" s="39">
        <f>+ROUND(N19/1.19,2)</f>
        <v>0</v>
      </c>
      <c r="N19" s="45">
        <v>0</v>
      </c>
      <c r="O19" s="45"/>
      <c r="P19" s="46"/>
      <c r="Q19" s="47" t="e">
        <f>N19/K19</f>
        <v>#DIV/0!</v>
      </c>
      <c r="R19" s="48"/>
      <c r="S19" s="38"/>
      <c r="T19" s="38"/>
    </row>
    <row r="20" spans="1:20" s="65" customFormat="1" ht="11.25" x14ac:dyDescent="0.2">
      <c r="A20" s="54"/>
      <c r="B20" s="126">
        <v>300</v>
      </c>
      <c r="C20" s="56" t="s">
        <v>22</v>
      </c>
      <c r="D20" s="57">
        <f>SUM(D10:D19)</f>
        <v>0</v>
      </c>
      <c r="E20" s="58">
        <f>SUM(E10:E19)</f>
        <v>0</v>
      </c>
      <c r="F20" s="57">
        <f>SUM(F10:F19)</f>
        <v>0</v>
      </c>
      <c r="G20" s="57">
        <f>SUM(G10:G19)</f>
        <v>0</v>
      </c>
      <c r="H20" s="57">
        <f>SUM(H10:H19)</f>
        <v>0</v>
      </c>
      <c r="I20" s="57"/>
      <c r="J20" s="57">
        <f>SUM(J10:J19)</f>
        <v>0</v>
      </c>
      <c r="K20" s="59">
        <f>SUM(K10:K19)</f>
        <v>0</v>
      </c>
      <c r="L20" s="60">
        <f t="shared" si="4"/>
        <v>0</v>
      </c>
      <c r="M20" s="57">
        <f t="shared" si="5"/>
        <v>0</v>
      </c>
      <c r="N20" s="57">
        <f>SUM(N10:N19)</f>
        <v>0</v>
      </c>
      <c r="O20" s="57">
        <f>SUM(O10:O19)</f>
        <v>0</v>
      </c>
      <c r="P20" s="61"/>
      <c r="Q20" s="62" t="e">
        <f>+N20/K20</f>
        <v>#DIV/0!</v>
      </c>
      <c r="R20" s="63"/>
      <c r="S20" s="64"/>
      <c r="T20" s="64"/>
    </row>
    <row r="21" spans="1:20" x14ac:dyDescent="0.2">
      <c r="A21" s="30" t="s">
        <v>23</v>
      </c>
      <c r="B21" s="31"/>
      <c r="C21" s="30" t="s">
        <v>24</v>
      </c>
      <c r="D21" s="66">
        <f>+E20/1.19</f>
        <v>0</v>
      </c>
      <c r="E21" s="67"/>
      <c r="F21" s="68"/>
      <c r="G21" s="69" t="e">
        <f>+G20/E20</f>
        <v>#DIV/0!</v>
      </c>
      <c r="H21" s="70"/>
      <c r="I21" s="70"/>
      <c r="J21" s="70"/>
      <c r="K21" s="34"/>
      <c r="L21" s="41"/>
      <c r="M21" s="39"/>
      <c r="N21" s="30"/>
      <c r="O21" s="30"/>
      <c r="P21" s="53"/>
      <c r="Q21" s="30"/>
      <c r="R21" s="48"/>
      <c r="S21" s="38"/>
      <c r="T21" s="38"/>
    </row>
    <row r="22" spans="1:20" x14ac:dyDescent="0.2">
      <c r="A22" s="71">
        <v>400</v>
      </c>
      <c r="B22" s="127" t="s">
        <v>84</v>
      </c>
      <c r="C22" s="72"/>
      <c r="D22" s="51"/>
      <c r="E22" s="67"/>
      <c r="F22" s="68"/>
      <c r="G22" s="51"/>
      <c r="H22" s="51"/>
      <c r="I22" s="51"/>
      <c r="J22" s="51"/>
      <c r="K22" s="73"/>
      <c r="L22" s="41"/>
      <c r="M22" s="39"/>
      <c r="N22" s="74"/>
      <c r="O22" s="74"/>
      <c r="P22" s="53"/>
      <c r="Q22" s="30"/>
      <c r="R22" s="48"/>
      <c r="S22" s="38"/>
      <c r="T22" s="38"/>
    </row>
    <row r="23" spans="1:20" outlineLevel="1" x14ac:dyDescent="0.2">
      <c r="B23" s="133"/>
      <c r="C23" s="49"/>
      <c r="D23" s="39">
        <f>+ROUND(E23/1.19,2)</f>
        <v>0</v>
      </c>
      <c r="E23" s="40">
        <v>0</v>
      </c>
      <c r="F23" s="41"/>
      <c r="G23" s="42">
        <v>0</v>
      </c>
      <c r="H23" s="43"/>
      <c r="I23" s="42"/>
      <c r="J23" s="42">
        <f t="shared" ref="J23:J25" si="15">+G23+H23</f>
        <v>0</v>
      </c>
      <c r="K23" s="44">
        <f t="shared" ref="K23:K25" si="16">IF(R23="SR",N23,J23)</f>
        <v>0</v>
      </c>
      <c r="L23" s="41">
        <f t="shared" ref="L23:L26" si="17">+E23-K23</f>
        <v>0</v>
      </c>
      <c r="M23" s="39">
        <f>+ROUND(N23/1.19,2)</f>
        <v>0</v>
      </c>
      <c r="N23" s="45">
        <v>0</v>
      </c>
      <c r="O23" s="45"/>
      <c r="P23" s="46"/>
      <c r="Q23" s="47" t="e">
        <f t="shared" ref="Q23:Q24" si="18">N23/K23</f>
        <v>#DIV/0!</v>
      </c>
      <c r="R23" s="48"/>
      <c r="S23" s="38"/>
      <c r="T23" s="38"/>
    </row>
    <row r="24" spans="1:20" outlineLevel="1" x14ac:dyDescent="0.2">
      <c r="B24" s="133"/>
      <c r="C24" s="49"/>
      <c r="D24" s="39">
        <f>+ROUND(E24/1.19,2)</f>
        <v>0</v>
      </c>
      <c r="E24" s="40">
        <v>0</v>
      </c>
      <c r="F24" s="41"/>
      <c r="G24" s="42">
        <v>0</v>
      </c>
      <c r="H24" s="43"/>
      <c r="I24" s="42"/>
      <c r="J24" s="42">
        <f t="shared" si="15"/>
        <v>0</v>
      </c>
      <c r="K24" s="44">
        <f t="shared" si="16"/>
        <v>0</v>
      </c>
      <c r="L24" s="41">
        <f t="shared" si="17"/>
        <v>0</v>
      </c>
      <c r="M24" s="39">
        <f>+ROUND(N24/1.19,2)</f>
        <v>0</v>
      </c>
      <c r="N24" s="45">
        <v>0</v>
      </c>
      <c r="O24" s="45"/>
      <c r="P24" s="46"/>
      <c r="Q24" s="47" t="e">
        <f t="shared" si="18"/>
        <v>#DIV/0!</v>
      </c>
      <c r="R24" s="48"/>
      <c r="S24" s="38"/>
      <c r="T24" s="38"/>
    </row>
    <row r="25" spans="1:20" outlineLevel="1" x14ac:dyDescent="0.2">
      <c r="B25" s="132"/>
      <c r="C25" s="49"/>
      <c r="D25" s="39">
        <f t="shared" ref="D25:D26" si="19">+ROUND(E25/1.19,2)</f>
        <v>0</v>
      </c>
      <c r="E25" s="40">
        <v>0</v>
      </c>
      <c r="F25" s="41"/>
      <c r="G25" s="42">
        <v>0</v>
      </c>
      <c r="H25" s="43"/>
      <c r="I25" s="42"/>
      <c r="J25" s="42">
        <f t="shared" si="15"/>
        <v>0</v>
      </c>
      <c r="K25" s="44">
        <f t="shared" si="16"/>
        <v>0</v>
      </c>
      <c r="L25" s="41">
        <f t="shared" si="17"/>
        <v>0</v>
      </c>
      <c r="M25" s="39">
        <f t="shared" ref="M25" si="20">+ROUND(N25/1.19,2)</f>
        <v>0</v>
      </c>
      <c r="N25" s="45">
        <v>0</v>
      </c>
      <c r="O25" s="45"/>
      <c r="P25" s="46"/>
      <c r="Q25" s="47" t="e">
        <f>N25/K25</f>
        <v>#DIV/0!</v>
      </c>
      <c r="R25" s="48"/>
      <c r="S25" s="38"/>
      <c r="T25" s="38"/>
    </row>
    <row r="26" spans="1:20" outlineLevel="1" x14ac:dyDescent="0.2">
      <c r="B26" s="125"/>
      <c r="C26" s="49"/>
      <c r="D26" s="39">
        <f t="shared" si="19"/>
        <v>0</v>
      </c>
      <c r="E26" s="40">
        <v>0</v>
      </c>
      <c r="F26" s="41"/>
      <c r="G26" s="42">
        <v>0</v>
      </c>
      <c r="H26" s="43"/>
      <c r="I26" s="42">
        <f>+J26/1.19</f>
        <v>0</v>
      </c>
      <c r="J26" s="42">
        <f>+G26+H26</f>
        <v>0</v>
      </c>
      <c r="K26" s="44">
        <f>IF(R26="SR",N26,J26)</f>
        <v>0</v>
      </c>
      <c r="L26" s="41">
        <f t="shared" si="17"/>
        <v>0</v>
      </c>
      <c r="M26" s="39">
        <f t="shared" si="5"/>
        <v>0</v>
      </c>
      <c r="N26" s="45">
        <v>0</v>
      </c>
      <c r="O26" s="45"/>
      <c r="P26" s="46"/>
      <c r="Q26" s="47" t="e">
        <f>N26/K26</f>
        <v>#DIV/0!</v>
      </c>
      <c r="R26" s="48"/>
      <c r="S26" s="38"/>
      <c r="T26" s="38"/>
    </row>
    <row r="27" spans="1:20" outlineLevel="1" x14ac:dyDescent="0.2">
      <c r="B27" s="125"/>
      <c r="C27" s="49"/>
      <c r="D27" s="39">
        <f t="shared" ref="D27:D28" si="21">+ROUND(E27/1.19,2)</f>
        <v>0</v>
      </c>
      <c r="E27" s="40">
        <v>0</v>
      </c>
      <c r="F27" s="41"/>
      <c r="G27" s="42">
        <v>0</v>
      </c>
      <c r="H27" s="43"/>
      <c r="I27" s="42">
        <f t="shared" ref="I27:I28" si="22">+J27/1.19</f>
        <v>0</v>
      </c>
      <c r="J27" s="42">
        <f t="shared" ref="J27:J28" si="23">+G27+H27</f>
        <v>0</v>
      </c>
      <c r="K27" s="44">
        <f t="shared" ref="K27:K28" si="24">IF(R27="SR",N27,J27)</f>
        <v>0</v>
      </c>
      <c r="L27" s="41">
        <f t="shared" ref="L27:L28" si="25">+E27-K27</f>
        <v>0</v>
      </c>
      <c r="M27" s="39">
        <f t="shared" ref="M27:M28" si="26">+ROUND(N27/1.19,2)</f>
        <v>0</v>
      </c>
      <c r="N27" s="45">
        <v>0</v>
      </c>
      <c r="O27" s="45"/>
      <c r="P27" s="46"/>
      <c r="Q27" s="47" t="e">
        <f t="shared" ref="Q27:Q28" si="27">N27/K27</f>
        <v>#DIV/0!</v>
      </c>
      <c r="R27" s="48"/>
      <c r="S27" s="38"/>
      <c r="T27" s="38"/>
    </row>
    <row r="28" spans="1:20" x14ac:dyDescent="0.2">
      <c r="B28" s="22"/>
      <c r="D28" s="39">
        <f t="shared" si="21"/>
        <v>0</v>
      </c>
      <c r="E28" s="40">
        <v>0</v>
      </c>
      <c r="F28" s="41"/>
      <c r="G28" s="42">
        <v>0</v>
      </c>
      <c r="H28" s="43"/>
      <c r="I28" s="42">
        <f t="shared" si="22"/>
        <v>0</v>
      </c>
      <c r="J28" s="42">
        <f t="shared" si="23"/>
        <v>0</v>
      </c>
      <c r="K28" s="44">
        <f t="shared" si="24"/>
        <v>0</v>
      </c>
      <c r="L28" s="41">
        <f t="shared" si="25"/>
        <v>0</v>
      </c>
      <c r="M28" s="39">
        <f t="shared" si="26"/>
        <v>0</v>
      </c>
      <c r="N28" s="45">
        <v>0</v>
      </c>
      <c r="O28" s="45"/>
      <c r="P28" s="46"/>
      <c r="Q28" s="47" t="e">
        <f t="shared" si="27"/>
        <v>#DIV/0!</v>
      </c>
      <c r="R28" s="48"/>
      <c r="S28" s="38"/>
      <c r="T28" s="38"/>
    </row>
    <row r="29" spans="1:20" s="65" customFormat="1" ht="11.25" x14ac:dyDescent="0.2">
      <c r="A29" s="54"/>
      <c r="B29" s="126">
        <v>400</v>
      </c>
      <c r="C29" s="56" t="s">
        <v>85</v>
      </c>
      <c r="D29" s="76">
        <f>SUM(D23:D28)</f>
        <v>0</v>
      </c>
      <c r="E29" s="77">
        <f>SUM(E23:E28)</f>
        <v>0</v>
      </c>
      <c r="F29" s="76">
        <f>SUM(F26:F28)</f>
        <v>0</v>
      </c>
      <c r="G29" s="76">
        <f>SUM(G23:G28)</f>
        <v>0</v>
      </c>
      <c r="H29" s="76">
        <f>SUM(H26:H28)</f>
        <v>0</v>
      </c>
      <c r="I29" s="76">
        <f>SUM(I26:I28)</f>
        <v>0</v>
      </c>
      <c r="J29" s="76">
        <f>SUM(J23:J28)</f>
        <v>0</v>
      </c>
      <c r="K29" s="78">
        <f>SUM(K23:K28)</f>
        <v>0</v>
      </c>
      <c r="L29" s="60">
        <f t="shared" si="4"/>
        <v>0</v>
      </c>
      <c r="M29" s="57">
        <f t="shared" si="5"/>
        <v>0</v>
      </c>
      <c r="N29" s="76">
        <f>SUM(N23:N28)</f>
        <v>0</v>
      </c>
      <c r="O29" s="76">
        <f>SUM(O26:O28)</f>
        <v>0</v>
      </c>
      <c r="P29" s="61"/>
      <c r="Q29" s="62" t="e">
        <f>+N29/K29</f>
        <v>#DIV/0!</v>
      </c>
      <c r="R29" s="63"/>
      <c r="S29" s="64"/>
      <c r="T29" s="64"/>
    </row>
    <row r="30" spans="1:20" x14ac:dyDescent="0.2">
      <c r="A30" s="79"/>
      <c r="B30" s="128"/>
      <c r="C30" s="29"/>
      <c r="D30" s="66">
        <f>+E29/1.19</f>
        <v>0</v>
      </c>
      <c r="E30" s="80"/>
      <c r="F30" s="81"/>
      <c r="G30" s="81"/>
      <c r="H30" s="81"/>
      <c r="I30" s="81"/>
      <c r="J30" s="81"/>
      <c r="K30" s="82"/>
      <c r="L30" s="41">
        <f t="shared" si="4"/>
        <v>0</v>
      </c>
      <c r="M30" s="39"/>
      <c r="N30" s="81"/>
      <c r="O30" s="81"/>
      <c r="P30" s="53"/>
      <c r="Q30" s="83"/>
      <c r="R30" s="88"/>
      <c r="S30" s="33"/>
      <c r="T30" s="33"/>
    </row>
    <row r="31" spans="1:20" x14ac:dyDescent="0.2">
      <c r="A31" s="71">
        <v>500</v>
      </c>
      <c r="B31" s="127" t="s">
        <v>25</v>
      </c>
      <c r="C31" s="72"/>
      <c r="D31" s="51"/>
      <c r="E31" s="67"/>
      <c r="F31" s="35"/>
      <c r="G31" s="51"/>
      <c r="H31" s="51"/>
      <c r="I31" s="51"/>
      <c r="J31" s="51"/>
      <c r="K31" s="73"/>
      <c r="L31" s="41">
        <f t="shared" si="4"/>
        <v>0</v>
      </c>
      <c r="M31" s="39"/>
      <c r="N31" s="51"/>
      <c r="O31" s="51"/>
      <c r="P31" s="53"/>
      <c r="Q31" s="30"/>
      <c r="R31" s="48"/>
      <c r="S31" s="38"/>
      <c r="T31" s="38"/>
    </row>
    <row r="32" spans="1:20" x14ac:dyDescent="0.2">
      <c r="B32" s="75"/>
      <c r="C32" s="38"/>
      <c r="D32" s="39">
        <f>+ROUND(E32/1.19,2)</f>
        <v>0</v>
      </c>
      <c r="E32" s="40">
        <v>0</v>
      </c>
      <c r="F32" s="41"/>
      <c r="G32" s="42">
        <v>0</v>
      </c>
      <c r="H32" s="43"/>
      <c r="I32" s="42">
        <f>+J32/1.19</f>
        <v>0</v>
      </c>
      <c r="J32" s="42">
        <f>+G32+H32</f>
        <v>0</v>
      </c>
      <c r="K32" s="44">
        <f>IF(R32="SR",N32,J32)</f>
        <v>0</v>
      </c>
      <c r="L32" s="41">
        <f t="shared" ref="L32:L34" si="28">+E32-K32</f>
        <v>0</v>
      </c>
      <c r="M32" s="39">
        <f t="shared" ref="M32:M34" si="29">+ROUND(N32/1.19,2)</f>
        <v>0</v>
      </c>
      <c r="N32" s="45">
        <v>0</v>
      </c>
      <c r="O32" s="45"/>
      <c r="P32" s="46"/>
      <c r="Q32" s="47" t="e">
        <f>N32/K32</f>
        <v>#DIV/0!</v>
      </c>
      <c r="R32" s="48"/>
      <c r="S32" s="38"/>
      <c r="T32" s="38"/>
    </row>
    <row r="33" spans="1:20" x14ac:dyDescent="0.2">
      <c r="A33" s="30"/>
      <c r="B33" s="75"/>
      <c r="C33" s="49"/>
      <c r="D33" s="39">
        <f t="shared" ref="D33:D34" si="30">+ROUND(E33/1.19,2)</f>
        <v>0</v>
      </c>
      <c r="E33" s="40">
        <v>0</v>
      </c>
      <c r="F33" s="41"/>
      <c r="G33" s="42">
        <v>0</v>
      </c>
      <c r="H33" s="43"/>
      <c r="I33" s="42">
        <f t="shared" ref="I33:I34" si="31">+J33/1.19</f>
        <v>0</v>
      </c>
      <c r="J33" s="42">
        <f t="shared" ref="J33:J34" si="32">+G33+H33</f>
        <v>0</v>
      </c>
      <c r="K33" s="44">
        <f t="shared" ref="K33" si="33">IF(R33="SR",N33,J33)</f>
        <v>0</v>
      </c>
      <c r="L33" s="41">
        <f t="shared" si="28"/>
        <v>0</v>
      </c>
      <c r="M33" s="39">
        <f t="shared" si="29"/>
        <v>0</v>
      </c>
      <c r="N33" s="45">
        <v>0</v>
      </c>
      <c r="O33" s="45"/>
      <c r="P33" s="46"/>
      <c r="Q33" s="47" t="e">
        <f t="shared" ref="Q33:Q34" si="34">N33/K33</f>
        <v>#DIV/0!</v>
      </c>
      <c r="R33" s="48"/>
      <c r="S33" s="38"/>
      <c r="T33" s="38"/>
    </row>
    <row r="34" spans="1:20" x14ac:dyDescent="0.2">
      <c r="B34" s="22"/>
      <c r="D34" s="39">
        <f t="shared" si="30"/>
        <v>0</v>
      </c>
      <c r="E34" s="40">
        <v>0</v>
      </c>
      <c r="F34" s="41"/>
      <c r="G34" s="42">
        <v>0</v>
      </c>
      <c r="H34" s="43"/>
      <c r="I34" s="42">
        <f t="shared" si="31"/>
        <v>0</v>
      </c>
      <c r="J34" s="42">
        <f t="shared" si="32"/>
        <v>0</v>
      </c>
      <c r="K34" s="44">
        <f>IF(R34="SR",N34,J34)</f>
        <v>0</v>
      </c>
      <c r="L34" s="41">
        <f t="shared" si="28"/>
        <v>0</v>
      </c>
      <c r="M34" s="39">
        <f t="shared" si="29"/>
        <v>0</v>
      </c>
      <c r="N34" s="45">
        <v>0</v>
      </c>
      <c r="O34" s="45"/>
      <c r="P34" s="46"/>
      <c r="Q34" s="47" t="e">
        <f t="shared" si="34"/>
        <v>#DIV/0!</v>
      </c>
      <c r="R34" s="48"/>
      <c r="S34" s="38"/>
      <c r="T34" s="38"/>
    </row>
    <row r="35" spans="1:20" s="65" customFormat="1" ht="11.25" x14ac:dyDescent="0.2">
      <c r="A35" s="54"/>
      <c r="B35" s="126">
        <v>500</v>
      </c>
      <c r="C35" s="56" t="s">
        <v>86</v>
      </c>
      <c r="D35" s="76">
        <f t="shared" ref="D35:O35" si="35">SUM(D32:D34)</f>
        <v>0</v>
      </c>
      <c r="E35" s="77">
        <f t="shared" si="35"/>
        <v>0</v>
      </c>
      <c r="F35" s="76">
        <f t="shared" si="35"/>
        <v>0</v>
      </c>
      <c r="G35" s="76">
        <f t="shared" si="35"/>
        <v>0</v>
      </c>
      <c r="H35" s="76">
        <f t="shared" si="35"/>
        <v>0</v>
      </c>
      <c r="I35" s="76">
        <f t="shared" si="35"/>
        <v>0</v>
      </c>
      <c r="J35" s="76">
        <f t="shared" si="35"/>
        <v>0</v>
      </c>
      <c r="K35" s="78">
        <f t="shared" si="35"/>
        <v>0</v>
      </c>
      <c r="L35" s="60">
        <f t="shared" si="4"/>
        <v>0</v>
      </c>
      <c r="M35" s="84"/>
      <c r="N35" s="76">
        <f t="shared" si="35"/>
        <v>0</v>
      </c>
      <c r="O35" s="76">
        <f t="shared" si="35"/>
        <v>0</v>
      </c>
      <c r="P35" s="61"/>
      <c r="Q35" s="62" t="e">
        <f>+N35/K35</f>
        <v>#DIV/0!</v>
      </c>
      <c r="R35" s="63"/>
      <c r="S35" s="64"/>
      <c r="T35" s="64"/>
    </row>
    <row r="36" spans="1:20" x14ac:dyDescent="0.2">
      <c r="B36" s="22"/>
      <c r="D36" s="31"/>
      <c r="E36" s="67"/>
      <c r="F36" s="31"/>
      <c r="G36" s="31"/>
      <c r="H36" s="31"/>
      <c r="I36" s="31"/>
      <c r="J36" s="31"/>
      <c r="K36" s="34"/>
      <c r="L36" s="41">
        <f t="shared" si="4"/>
        <v>0</v>
      </c>
      <c r="M36" s="39"/>
      <c r="N36" s="31"/>
      <c r="O36" s="31"/>
      <c r="P36" s="53"/>
      <c r="Q36" s="30"/>
      <c r="R36" s="48"/>
      <c r="S36" s="38"/>
      <c r="T36" s="38"/>
    </row>
    <row r="37" spans="1:20" x14ac:dyDescent="0.2">
      <c r="B37" s="22"/>
      <c r="D37" s="31"/>
      <c r="E37" s="67"/>
      <c r="F37" s="31"/>
      <c r="G37" s="31"/>
      <c r="H37" s="31"/>
      <c r="I37" s="31"/>
      <c r="J37" s="31"/>
      <c r="K37" s="34"/>
      <c r="L37" s="41">
        <f t="shared" si="4"/>
        <v>0</v>
      </c>
      <c r="M37" s="39"/>
      <c r="N37" s="31"/>
      <c r="O37" s="31"/>
      <c r="P37" s="53"/>
      <c r="Q37" s="30"/>
      <c r="R37" s="48"/>
      <c r="S37" s="38"/>
      <c r="T37" s="38"/>
    </row>
    <row r="38" spans="1:20" s="65" customFormat="1" x14ac:dyDescent="0.2">
      <c r="A38" s="54" t="s">
        <v>26</v>
      </c>
      <c r="B38" s="126" t="s">
        <v>27</v>
      </c>
      <c r="C38" s="56"/>
      <c r="D38" s="76">
        <f t="shared" ref="D38:K38" si="36">+D20+D29+D35</f>
        <v>0</v>
      </c>
      <c r="E38" s="77">
        <f t="shared" si="36"/>
        <v>0</v>
      </c>
      <c r="F38" s="85">
        <f t="shared" si="36"/>
        <v>0</v>
      </c>
      <c r="G38" s="85">
        <f t="shared" si="36"/>
        <v>0</v>
      </c>
      <c r="H38" s="85">
        <f t="shared" si="36"/>
        <v>0</v>
      </c>
      <c r="I38" s="85">
        <f t="shared" si="36"/>
        <v>0</v>
      </c>
      <c r="J38" s="76">
        <f t="shared" si="36"/>
        <v>0</v>
      </c>
      <c r="K38" s="78">
        <f t="shared" si="36"/>
        <v>0</v>
      </c>
      <c r="L38" s="60">
        <f t="shared" si="4"/>
        <v>0</v>
      </c>
      <c r="M38" s="84"/>
      <c r="N38" s="76">
        <f>+N20+N29+N35</f>
        <v>0</v>
      </c>
      <c r="O38" s="76">
        <f>+O20+O29+O35</f>
        <v>0</v>
      </c>
      <c r="P38" s="86"/>
      <c r="Q38" s="62" t="e">
        <f>+N38/K38</f>
        <v>#DIV/0!</v>
      </c>
      <c r="R38" s="63"/>
      <c r="S38" s="64"/>
      <c r="T38" s="64"/>
    </row>
    <row r="39" spans="1:20" x14ac:dyDescent="0.2">
      <c r="A39" s="79"/>
      <c r="B39" s="128"/>
      <c r="C39" s="29"/>
      <c r="D39" s="66">
        <f>+E38/1.19</f>
        <v>0</v>
      </c>
      <c r="E39" s="80"/>
      <c r="F39" s="81"/>
      <c r="G39" s="87" t="e">
        <f>+G38/E38</f>
        <v>#DIV/0!</v>
      </c>
      <c r="H39" s="81"/>
      <c r="I39" s="81"/>
      <c r="J39" s="81"/>
      <c r="K39" s="82"/>
      <c r="L39" s="41">
        <f t="shared" si="4"/>
        <v>0</v>
      </c>
      <c r="M39" s="39"/>
      <c r="N39" s="81"/>
      <c r="O39" s="81"/>
      <c r="P39" s="53"/>
      <c r="Q39" s="83"/>
      <c r="R39" s="88"/>
      <c r="S39" s="33"/>
      <c r="T39" s="33"/>
    </row>
    <row r="40" spans="1:20" x14ac:dyDescent="0.2">
      <c r="A40" s="79">
        <v>700</v>
      </c>
      <c r="B40" s="128" t="s">
        <v>37</v>
      </c>
      <c r="C40" s="89"/>
      <c r="D40" s="66"/>
      <c r="E40" s="40"/>
      <c r="F40" s="41"/>
      <c r="G40" s="41"/>
      <c r="H40" s="81"/>
      <c r="I40" s="42"/>
      <c r="J40" s="41"/>
      <c r="K40" s="44"/>
      <c r="L40" s="41"/>
      <c r="M40" s="39"/>
      <c r="N40" s="41"/>
      <c r="O40" s="81"/>
      <c r="P40" s="53"/>
      <c r="Q40" s="47"/>
      <c r="R40" s="88"/>
      <c r="S40" s="33"/>
      <c r="T40" s="33"/>
    </row>
    <row r="41" spans="1:20" x14ac:dyDescent="0.2">
      <c r="A41" s="79"/>
      <c r="B41" s="130"/>
      <c r="C41" s="89"/>
      <c r="D41" s="39">
        <f t="shared" ref="D41:D47" si="37">+ROUND(E41/1.19,2)</f>
        <v>0</v>
      </c>
      <c r="E41" s="40">
        <v>0</v>
      </c>
      <c r="F41" s="81"/>
      <c r="G41" s="41">
        <v>0</v>
      </c>
      <c r="H41" s="41">
        <v>0</v>
      </c>
      <c r="I41" s="42">
        <f t="shared" ref="I41:I48" si="38">+J41/1.19</f>
        <v>0</v>
      </c>
      <c r="J41" s="41">
        <f t="shared" ref="J41:J47" si="39">+G41+H41</f>
        <v>0</v>
      </c>
      <c r="K41" s="44">
        <f t="shared" ref="K41:K50" si="40">IF(R41="SR",N41,J41)</f>
        <v>0</v>
      </c>
      <c r="L41" s="41">
        <f t="shared" si="4"/>
        <v>0</v>
      </c>
      <c r="M41" s="39">
        <f t="shared" ref="M41:M43" si="41">+ROUND(N41/1.19,2)</f>
        <v>0</v>
      </c>
      <c r="N41" s="41">
        <v>0</v>
      </c>
      <c r="O41" s="81"/>
      <c r="P41" s="53"/>
      <c r="Q41" s="47" t="e">
        <f t="shared" ref="Q41:Q47" si="42">N41/K41</f>
        <v>#DIV/0!</v>
      </c>
      <c r="R41" s="88"/>
      <c r="S41" s="33"/>
      <c r="T41" s="33"/>
    </row>
    <row r="42" spans="1:20" x14ac:dyDescent="0.2">
      <c r="A42" s="79"/>
      <c r="B42" s="130"/>
      <c r="C42" s="89"/>
      <c r="D42" s="39">
        <f t="shared" si="37"/>
        <v>0</v>
      </c>
      <c r="E42" s="40">
        <v>0</v>
      </c>
      <c r="F42" s="81"/>
      <c r="G42" s="41">
        <v>0</v>
      </c>
      <c r="H42" s="41">
        <v>0</v>
      </c>
      <c r="I42" s="42">
        <f t="shared" si="38"/>
        <v>0</v>
      </c>
      <c r="J42" s="41">
        <f t="shared" si="39"/>
        <v>0</v>
      </c>
      <c r="K42" s="44">
        <f t="shared" si="40"/>
        <v>0</v>
      </c>
      <c r="L42" s="41">
        <f t="shared" si="4"/>
        <v>0</v>
      </c>
      <c r="M42" s="39">
        <f t="shared" si="41"/>
        <v>0</v>
      </c>
      <c r="N42" s="41">
        <v>0</v>
      </c>
      <c r="O42" s="81"/>
      <c r="P42" s="53"/>
      <c r="Q42" s="47" t="e">
        <f t="shared" si="42"/>
        <v>#DIV/0!</v>
      </c>
      <c r="R42" s="88"/>
      <c r="S42" s="33"/>
      <c r="T42" s="33"/>
    </row>
    <row r="43" spans="1:20" x14ac:dyDescent="0.2">
      <c r="A43" s="79"/>
      <c r="B43" s="131"/>
      <c r="C43" s="38"/>
      <c r="D43" s="39">
        <f t="shared" si="37"/>
        <v>0</v>
      </c>
      <c r="E43" s="40">
        <v>0</v>
      </c>
      <c r="F43" s="81"/>
      <c r="G43" s="41">
        <v>0</v>
      </c>
      <c r="H43" s="41">
        <v>0</v>
      </c>
      <c r="I43" s="42">
        <f t="shared" si="38"/>
        <v>0</v>
      </c>
      <c r="J43" s="41">
        <f t="shared" si="39"/>
        <v>0</v>
      </c>
      <c r="K43" s="44">
        <f t="shared" si="40"/>
        <v>0</v>
      </c>
      <c r="L43" s="41">
        <f t="shared" si="4"/>
        <v>0</v>
      </c>
      <c r="M43" s="39">
        <f t="shared" si="41"/>
        <v>0</v>
      </c>
      <c r="N43" s="41">
        <v>0</v>
      </c>
      <c r="O43" s="81"/>
      <c r="P43" s="90"/>
      <c r="Q43" s="47" t="e">
        <f t="shared" si="42"/>
        <v>#DIV/0!</v>
      </c>
      <c r="R43" s="88"/>
      <c r="S43" s="33"/>
      <c r="T43" s="33"/>
    </row>
    <row r="44" spans="1:20" x14ac:dyDescent="0.2">
      <c r="A44" s="79"/>
      <c r="B44" s="131"/>
      <c r="C44" s="89"/>
      <c r="D44" s="39">
        <f t="shared" si="37"/>
        <v>0</v>
      </c>
      <c r="E44" s="40">
        <v>0</v>
      </c>
      <c r="F44" s="81"/>
      <c r="G44" s="41">
        <v>0</v>
      </c>
      <c r="H44" s="41">
        <v>0</v>
      </c>
      <c r="I44" s="42">
        <f>+J44/1.19</f>
        <v>0</v>
      </c>
      <c r="J44" s="41">
        <f t="shared" si="39"/>
        <v>0</v>
      </c>
      <c r="K44" s="44">
        <f t="shared" si="40"/>
        <v>0</v>
      </c>
      <c r="L44" s="41">
        <f t="shared" si="4"/>
        <v>0</v>
      </c>
      <c r="M44" s="39">
        <f t="shared" ref="M44:M50" si="43">+ROUND(N44/1.19,2)</f>
        <v>0</v>
      </c>
      <c r="N44" s="41">
        <v>0</v>
      </c>
      <c r="O44" s="81"/>
      <c r="P44" s="35"/>
      <c r="Q44" s="47" t="e">
        <f t="shared" si="42"/>
        <v>#DIV/0!</v>
      </c>
      <c r="R44" s="88"/>
      <c r="S44" s="33"/>
      <c r="T44" s="33"/>
    </row>
    <row r="45" spans="1:20" x14ac:dyDescent="0.2">
      <c r="A45" s="79"/>
      <c r="B45" s="131"/>
      <c r="C45" s="89"/>
      <c r="D45" s="39">
        <f t="shared" si="37"/>
        <v>0</v>
      </c>
      <c r="E45" s="40">
        <v>0</v>
      </c>
      <c r="F45" s="81"/>
      <c r="G45" s="41">
        <v>0</v>
      </c>
      <c r="H45" s="41">
        <v>0</v>
      </c>
      <c r="I45" s="42">
        <f>+J45/1.19</f>
        <v>0</v>
      </c>
      <c r="J45" s="41">
        <f>+G45+H45</f>
        <v>0</v>
      </c>
      <c r="K45" s="44">
        <f t="shared" si="40"/>
        <v>0</v>
      </c>
      <c r="L45" s="41">
        <f t="shared" si="4"/>
        <v>0</v>
      </c>
      <c r="M45" s="39">
        <f t="shared" si="43"/>
        <v>0</v>
      </c>
      <c r="N45" s="41">
        <v>0</v>
      </c>
      <c r="O45" s="81"/>
      <c r="P45" s="92"/>
      <c r="Q45" s="47" t="e">
        <f t="shared" si="42"/>
        <v>#DIV/0!</v>
      </c>
      <c r="R45" s="88"/>
      <c r="S45" s="33"/>
      <c r="T45" s="33"/>
    </row>
    <row r="46" spans="1:20" x14ac:dyDescent="0.2">
      <c r="A46" s="79"/>
      <c r="B46" s="131"/>
      <c r="C46" s="89"/>
      <c r="D46" s="39">
        <f t="shared" si="37"/>
        <v>0</v>
      </c>
      <c r="E46" s="40">
        <v>0</v>
      </c>
      <c r="F46" s="81"/>
      <c r="G46" s="41">
        <v>0</v>
      </c>
      <c r="H46" s="41">
        <v>0</v>
      </c>
      <c r="I46" s="42">
        <f>+J46/1.19</f>
        <v>0</v>
      </c>
      <c r="J46" s="41">
        <f t="shared" si="39"/>
        <v>0</v>
      </c>
      <c r="K46" s="44">
        <f t="shared" si="40"/>
        <v>0</v>
      </c>
      <c r="L46" s="41">
        <f>+E46-K46</f>
        <v>0</v>
      </c>
      <c r="M46" s="39">
        <f t="shared" si="43"/>
        <v>0</v>
      </c>
      <c r="N46" s="41">
        <v>0</v>
      </c>
      <c r="O46" s="81"/>
      <c r="P46" s="93"/>
      <c r="Q46" s="47" t="e">
        <f t="shared" si="42"/>
        <v>#DIV/0!</v>
      </c>
      <c r="R46" s="88"/>
      <c r="S46" s="33"/>
      <c r="T46" s="33"/>
    </row>
    <row r="47" spans="1:20" x14ac:dyDescent="0.2">
      <c r="A47" s="79"/>
      <c r="B47" s="131"/>
      <c r="C47" s="89"/>
      <c r="D47" s="39">
        <f t="shared" si="37"/>
        <v>0</v>
      </c>
      <c r="E47" s="40">
        <v>0</v>
      </c>
      <c r="F47" s="81"/>
      <c r="G47" s="41">
        <v>0</v>
      </c>
      <c r="H47" s="41">
        <v>0</v>
      </c>
      <c r="I47" s="42">
        <f>+J47/1.19</f>
        <v>0</v>
      </c>
      <c r="J47" s="41">
        <f t="shared" si="39"/>
        <v>0</v>
      </c>
      <c r="K47" s="44">
        <f t="shared" si="40"/>
        <v>0</v>
      </c>
      <c r="L47" s="41">
        <f>+E47-K47</f>
        <v>0</v>
      </c>
      <c r="M47" s="39">
        <f t="shared" si="43"/>
        <v>0</v>
      </c>
      <c r="N47" s="41">
        <v>0</v>
      </c>
      <c r="O47" s="81"/>
      <c r="P47" s="35"/>
      <c r="Q47" s="47" t="e">
        <f t="shared" si="42"/>
        <v>#DIV/0!</v>
      </c>
      <c r="R47" s="88"/>
      <c r="S47" s="33"/>
      <c r="T47" s="33"/>
    </row>
    <row r="48" spans="1:20" x14ac:dyDescent="0.2">
      <c r="A48" s="79"/>
      <c r="B48" s="131"/>
      <c r="C48" s="89"/>
      <c r="D48" s="66"/>
      <c r="E48" s="40"/>
      <c r="F48" s="81"/>
      <c r="G48" s="41">
        <v>0</v>
      </c>
      <c r="H48" s="41">
        <v>0</v>
      </c>
      <c r="I48" s="42">
        <f t="shared" si="38"/>
        <v>0</v>
      </c>
      <c r="J48" s="41">
        <f>+G48+H48</f>
        <v>0</v>
      </c>
      <c r="K48" s="44">
        <f t="shared" si="40"/>
        <v>0</v>
      </c>
      <c r="L48" s="41">
        <f>+E48-K48</f>
        <v>0</v>
      </c>
      <c r="M48" s="39">
        <f t="shared" si="43"/>
        <v>0</v>
      </c>
      <c r="N48" s="41">
        <v>0</v>
      </c>
      <c r="O48" s="81"/>
      <c r="P48" s="35"/>
      <c r="Q48" s="47" t="e">
        <f>N48/K48</f>
        <v>#DIV/0!</v>
      </c>
      <c r="R48" s="88"/>
      <c r="S48" s="33"/>
      <c r="T48" s="33"/>
    </row>
    <row r="49" spans="1:20" x14ac:dyDescent="0.2">
      <c r="A49" s="79"/>
      <c r="B49" s="131"/>
      <c r="C49" s="89"/>
      <c r="D49" s="66"/>
      <c r="E49" s="40"/>
      <c r="F49" s="81"/>
      <c r="G49" s="41">
        <v>0</v>
      </c>
      <c r="H49" s="41">
        <v>0</v>
      </c>
      <c r="I49" s="42">
        <f>+J49/1.19</f>
        <v>0</v>
      </c>
      <c r="J49" s="41">
        <f>+G49+H49</f>
        <v>0</v>
      </c>
      <c r="K49" s="44">
        <f t="shared" si="40"/>
        <v>0</v>
      </c>
      <c r="L49" s="41">
        <f>+E49-K49</f>
        <v>0</v>
      </c>
      <c r="M49" s="39">
        <f t="shared" si="43"/>
        <v>0</v>
      </c>
      <c r="N49" s="41">
        <v>0</v>
      </c>
      <c r="O49" s="81"/>
      <c r="P49" s="35"/>
      <c r="Q49" s="47" t="e">
        <f>N49/K49</f>
        <v>#DIV/0!</v>
      </c>
      <c r="R49" s="88"/>
      <c r="S49" s="33"/>
      <c r="T49" s="33"/>
    </row>
    <row r="50" spans="1:20" x14ac:dyDescent="0.2">
      <c r="A50" s="79"/>
      <c r="B50" s="131"/>
      <c r="C50" s="89"/>
      <c r="D50" s="66"/>
      <c r="E50" s="40"/>
      <c r="F50" s="81"/>
      <c r="G50" s="41">
        <v>0</v>
      </c>
      <c r="H50" s="41">
        <v>0</v>
      </c>
      <c r="I50" s="42">
        <f>+J50/1.19</f>
        <v>0</v>
      </c>
      <c r="J50" s="41">
        <f>+G50+H50</f>
        <v>0</v>
      </c>
      <c r="K50" s="44">
        <f t="shared" si="40"/>
        <v>0</v>
      </c>
      <c r="L50" s="41">
        <f>+E50-K50</f>
        <v>0</v>
      </c>
      <c r="M50" s="39">
        <f t="shared" si="43"/>
        <v>0</v>
      </c>
      <c r="N50" s="41">
        <v>0</v>
      </c>
      <c r="O50" s="81"/>
      <c r="P50" s="35"/>
      <c r="Q50" s="47" t="e">
        <f>N50/K50</f>
        <v>#DIV/0!</v>
      </c>
      <c r="R50" s="88"/>
      <c r="S50" s="33"/>
      <c r="T50" s="33"/>
    </row>
    <row r="51" spans="1:20" x14ac:dyDescent="0.2">
      <c r="A51" s="79"/>
      <c r="B51" s="129"/>
      <c r="C51" s="89"/>
      <c r="D51" s="66"/>
      <c r="E51" s="40"/>
      <c r="F51" s="81"/>
      <c r="G51" s="41"/>
      <c r="H51" s="41"/>
      <c r="I51" s="42"/>
      <c r="J51" s="41"/>
      <c r="K51" s="94">
        <v>0</v>
      </c>
      <c r="L51" s="41"/>
      <c r="M51" s="41"/>
      <c r="N51" s="81"/>
      <c r="O51" s="81"/>
      <c r="P51" s="35"/>
      <c r="Q51" s="47"/>
      <c r="R51" s="88"/>
      <c r="S51" s="33"/>
      <c r="T51" s="33"/>
    </row>
    <row r="52" spans="1:20" x14ac:dyDescent="0.2">
      <c r="A52" s="79"/>
      <c r="B52" s="79"/>
      <c r="C52" s="29"/>
      <c r="D52" s="66"/>
      <c r="E52" s="80"/>
      <c r="F52" s="81"/>
      <c r="G52" s="87"/>
      <c r="H52" s="81"/>
      <c r="I52" s="81"/>
      <c r="J52" s="81"/>
      <c r="K52" s="44"/>
      <c r="L52" s="81"/>
      <c r="M52" s="41"/>
      <c r="N52" s="81"/>
      <c r="O52" s="81"/>
      <c r="P52" s="35"/>
      <c r="Q52" s="83"/>
      <c r="R52" s="88"/>
      <c r="S52" s="33"/>
      <c r="T52" s="33"/>
    </row>
    <row r="53" spans="1:20" s="65" customFormat="1" x14ac:dyDescent="0.2">
      <c r="A53" s="54" t="s">
        <v>26</v>
      </c>
      <c r="B53" s="55" t="s">
        <v>28</v>
      </c>
      <c r="C53" s="95"/>
      <c r="D53" s="76">
        <f>SUM(D41:D52)</f>
        <v>0</v>
      </c>
      <c r="E53" s="134">
        <f>SUM(E41:E52)</f>
        <v>0</v>
      </c>
      <c r="F53" s="76">
        <f t="shared" ref="F53:K53" si="44">SUM(F40:F52)</f>
        <v>0</v>
      </c>
      <c r="G53" s="76">
        <f>SUM(G40:G52)</f>
        <v>0</v>
      </c>
      <c r="H53" s="76">
        <f t="shared" si="44"/>
        <v>0</v>
      </c>
      <c r="I53" s="76">
        <f t="shared" si="44"/>
        <v>0</v>
      </c>
      <c r="J53" s="76">
        <f t="shared" si="44"/>
        <v>0</v>
      </c>
      <c r="K53" s="96">
        <f t="shared" si="44"/>
        <v>0</v>
      </c>
      <c r="L53" s="138">
        <f>SUM(L40:L52)</f>
        <v>0</v>
      </c>
      <c r="M53" s="97"/>
      <c r="N53" s="76">
        <f>SUM(N40:N52)</f>
        <v>0</v>
      </c>
      <c r="O53" s="76">
        <f>SUM(O40:O52)</f>
        <v>0</v>
      </c>
      <c r="P53" s="98"/>
      <c r="Q53" s="62" t="e">
        <f>+N53/K53</f>
        <v>#DIV/0!</v>
      </c>
      <c r="R53" s="99"/>
      <c r="S53" s="64"/>
      <c r="T53" s="64"/>
    </row>
    <row r="54" spans="1:20" x14ac:dyDescent="0.2">
      <c r="D54" s="31"/>
      <c r="E54" s="52"/>
      <c r="F54" s="31"/>
      <c r="G54" s="31"/>
      <c r="H54" s="31"/>
      <c r="I54" s="31"/>
      <c r="J54" s="31"/>
      <c r="K54" s="100"/>
      <c r="L54" s="31"/>
      <c r="M54" s="41"/>
      <c r="N54" s="31"/>
      <c r="O54" s="31"/>
      <c r="P54" s="35"/>
      <c r="Q54" s="30"/>
      <c r="R54" s="101"/>
    </row>
    <row r="55" spans="1:20" s="112" customFormat="1" ht="19.5" customHeight="1" x14ac:dyDescent="0.25">
      <c r="A55" s="102" t="s">
        <v>26</v>
      </c>
      <c r="B55" s="103" t="s">
        <v>29</v>
      </c>
      <c r="C55" s="104"/>
      <c r="D55" s="105" t="s">
        <v>30</v>
      </c>
      <c r="E55" s="135">
        <f>+E38+E53+E54</f>
        <v>0</v>
      </c>
      <c r="F55" s="105">
        <f t="shared" ref="F55:K55" si="45">+F38+F53</f>
        <v>0</v>
      </c>
      <c r="G55" s="105">
        <f t="shared" si="45"/>
        <v>0</v>
      </c>
      <c r="H55" s="105">
        <f t="shared" si="45"/>
        <v>0</v>
      </c>
      <c r="I55" s="105">
        <f t="shared" si="45"/>
        <v>0</v>
      </c>
      <c r="J55" s="105">
        <f t="shared" si="45"/>
        <v>0</v>
      </c>
      <c r="K55" s="106">
        <f t="shared" si="45"/>
        <v>0</v>
      </c>
      <c r="L55" s="105"/>
      <c r="M55" s="107"/>
      <c r="N55" s="105">
        <f>+N38+N53</f>
        <v>0</v>
      </c>
      <c r="O55" s="105">
        <f>+O38+O53</f>
        <v>0</v>
      </c>
      <c r="P55" s="108"/>
      <c r="Q55" s="109" t="e">
        <f>+N55/K55</f>
        <v>#DIV/0!</v>
      </c>
      <c r="R55" s="110"/>
      <c r="S55" s="111"/>
      <c r="T55" s="111"/>
    </row>
    <row r="56" spans="1:20" x14ac:dyDescent="0.2">
      <c r="C56" t="s">
        <v>31</v>
      </c>
      <c r="D56" s="113"/>
      <c r="E56" s="52">
        <v>0</v>
      </c>
      <c r="F56" s="113"/>
      <c r="G56" s="31"/>
      <c r="H56" s="31"/>
      <c r="I56" s="31"/>
      <c r="J56" s="114" t="e">
        <f>+J55/E57</f>
        <v>#DIV/0!</v>
      </c>
      <c r="K56" s="30"/>
      <c r="L56" s="114"/>
      <c r="M56" s="41"/>
      <c r="N56" s="31"/>
      <c r="O56" s="31"/>
      <c r="P56" s="35"/>
      <c r="Q56" s="30"/>
      <c r="R56" s="101"/>
    </row>
    <row r="57" spans="1:20" ht="15" x14ac:dyDescent="0.25">
      <c r="C57" s="115" t="s">
        <v>32</v>
      </c>
      <c r="E57" s="116">
        <v>0</v>
      </c>
      <c r="H57" s="30"/>
      <c r="I57" s="30"/>
      <c r="J57" s="116" t="s">
        <v>33</v>
      </c>
      <c r="K57" s="74"/>
      <c r="L57" s="117">
        <f>+E57-K55</f>
        <v>0</v>
      </c>
      <c r="M57" s="41"/>
      <c r="N57" s="31"/>
      <c r="O57" s="31"/>
      <c r="P57" s="25"/>
      <c r="Q57" s="30"/>
      <c r="R57" s="101"/>
    </row>
    <row r="58" spans="1:20" x14ac:dyDescent="0.2">
      <c r="H58" s="30"/>
      <c r="I58" s="30"/>
      <c r="J58" s="30"/>
      <c r="K58" s="30"/>
      <c r="L58" s="30"/>
      <c r="M58" s="41"/>
      <c r="N58" s="31"/>
      <c r="O58" s="31"/>
      <c r="P58" s="25"/>
      <c r="Q58" s="30"/>
      <c r="R58" s="101"/>
    </row>
    <row r="59" spans="1:20" x14ac:dyDescent="0.2">
      <c r="M59" s="41"/>
      <c r="P59" s="25"/>
    </row>
    <row r="60" spans="1:20" x14ac:dyDescent="0.2">
      <c r="C60" t="s">
        <v>34</v>
      </c>
      <c r="D60" s="118">
        <v>0</v>
      </c>
      <c r="E60" s="119">
        <f>+K53</f>
        <v>0</v>
      </c>
      <c r="F60" s="30"/>
      <c r="M60" s="41"/>
      <c r="P60" s="35"/>
    </row>
    <row r="61" spans="1:20" x14ac:dyDescent="0.2">
      <c r="E61" s="119">
        <f>+D60-E60</f>
        <v>0</v>
      </c>
      <c r="F61" s="30"/>
      <c r="M61" s="41"/>
      <c r="P61" s="92"/>
    </row>
    <row r="62" spans="1:20" x14ac:dyDescent="0.2">
      <c r="F62" s="30"/>
      <c r="M62" s="41"/>
      <c r="P62" s="120"/>
    </row>
    <row r="63" spans="1:20" x14ac:dyDescent="0.2">
      <c r="C63" t="s">
        <v>35</v>
      </c>
      <c r="D63" s="118">
        <v>0</v>
      </c>
      <c r="E63" s="119">
        <f>+E55</f>
        <v>0</v>
      </c>
      <c r="F63" s="30"/>
      <c r="M63" s="41"/>
      <c r="P63" s="92"/>
    </row>
    <row r="64" spans="1:20" x14ac:dyDescent="0.2">
      <c r="E64" s="119">
        <f>+D63-E63</f>
        <v>0</v>
      </c>
      <c r="F64" s="30"/>
      <c r="M64" s="41"/>
      <c r="P64" s="92"/>
    </row>
    <row r="65" spans="4:16" x14ac:dyDescent="0.2">
      <c r="D65" s="121" t="s">
        <v>36</v>
      </c>
      <c r="M65" s="41"/>
      <c r="P65" s="92"/>
    </row>
    <row r="66" spans="4:16" x14ac:dyDescent="0.2">
      <c r="M66" s="41"/>
      <c r="P66" s="92"/>
    </row>
    <row r="67" spans="4:16" x14ac:dyDescent="0.2">
      <c r="E67" s="31"/>
      <c r="F67" s="22"/>
      <c r="G67" s="22"/>
      <c r="H67" s="22"/>
      <c r="M67" s="41"/>
      <c r="P67" s="92"/>
    </row>
    <row r="68" spans="4:16" x14ac:dyDescent="0.2">
      <c r="E68" s="139" t="str">
        <f>IF(H68&gt;0,"Mit heutigen Stand stehen noch zur Verfügung:","Mit heutigen Stand fehlen noch:")</f>
        <v>Mit heutigen Stand fehlen noch:</v>
      </c>
      <c r="F68" s="136"/>
      <c r="G68" s="136"/>
      <c r="H68" s="141">
        <f>E57-K55</f>
        <v>0</v>
      </c>
      <c r="J68" s="140"/>
      <c r="M68" s="41"/>
      <c r="P68" s="92"/>
    </row>
    <row r="69" spans="4:16" x14ac:dyDescent="0.2">
      <c r="D69" s="137"/>
      <c r="E69" s="142"/>
      <c r="F69" s="136"/>
      <c r="G69" s="136"/>
      <c r="H69" s="141"/>
      <c r="I69" s="136"/>
      <c r="J69" s="143"/>
      <c r="K69" s="143"/>
      <c r="M69" s="41"/>
      <c r="P69" s="92"/>
    </row>
    <row r="70" spans="4:16" x14ac:dyDescent="0.2">
      <c r="M70" s="41"/>
      <c r="P70" s="92"/>
    </row>
    <row r="71" spans="4:16" x14ac:dyDescent="0.2">
      <c r="M71" s="41"/>
      <c r="P71" s="92"/>
    </row>
    <row r="72" spans="4:16" x14ac:dyDescent="0.2">
      <c r="M72" s="41"/>
      <c r="P72" s="92"/>
    </row>
    <row r="73" spans="4:16" x14ac:dyDescent="0.2">
      <c r="M73" s="41"/>
      <c r="P73" s="92"/>
    </row>
    <row r="74" spans="4:16" x14ac:dyDescent="0.2">
      <c r="M74" s="41"/>
      <c r="P74" s="92"/>
    </row>
    <row r="75" spans="4:16" x14ac:dyDescent="0.2">
      <c r="M75" s="41"/>
      <c r="P75" s="92"/>
    </row>
    <row r="76" spans="4:16" x14ac:dyDescent="0.2">
      <c r="M76" s="41"/>
      <c r="P76" s="92"/>
    </row>
    <row r="77" spans="4:16" x14ac:dyDescent="0.2">
      <c r="M77" s="41"/>
      <c r="P77" s="92"/>
    </row>
    <row r="78" spans="4:16" x14ac:dyDescent="0.2">
      <c r="M78" s="35"/>
      <c r="P78" s="92"/>
    </row>
    <row r="79" spans="4:16" x14ac:dyDescent="0.2">
      <c r="M79" s="122"/>
      <c r="P79" s="92"/>
    </row>
    <row r="80" spans="4:16" x14ac:dyDescent="0.2">
      <c r="M80" s="91"/>
      <c r="P80" s="92"/>
    </row>
    <row r="81" spans="13:16" x14ac:dyDescent="0.2">
      <c r="M81" s="92"/>
      <c r="P81" s="92"/>
    </row>
    <row r="82" spans="13:16" x14ac:dyDescent="0.2">
      <c r="M82" s="50"/>
      <c r="P82" s="92"/>
    </row>
    <row r="83" spans="13:16" x14ac:dyDescent="0.2">
      <c r="M83" s="50"/>
      <c r="P83" s="92"/>
    </row>
    <row r="84" spans="13:16" x14ac:dyDescent="0.2">
      <c r="M84" s="50"/>
      <c r="P84" s="92"/>
    </row>
    <row r="85" spans="13:16" x14ac:dyDescent="0.2">
      <c r="M85" s="35"/>
      <c r="P85" s="92"/>
    </row>
    <row r="86" spans="13:16" x14ac:dyDescent="0.2">
      <c r="M86" s="122"/>
      <c r="P86" s="92"/>
    </row>
    <row r="87" spans="13:16" x14ac:dyDescent="0.2">
      <c r="M87" s="91"/>
      <c r="P87" s="92"/>
    </row>
    <row r="88" spans="13:16" x14ac:dyDescent="0.2">
      <c r="M88" s="35"/>
      <c r="P88" s="35"/>
    </row>
    <row r="89" spans="13:16" x14ac:dyDescent="0.2">
      <c r="M89" s="122"/>
      <c r="P89" s="122"/>
    </row>
    <row r="90" spans="13:16" x14ac:dyDescent="0.2">
      <c r="M90" s="81"/>
      <c r="P90" s="81"/>
    </row>
    <row r="91" spans="13:16" x14ac:dyDescent="0.2">
      <c r="M91" s="81"/>
      <c r="P91" s="92"/>
    </row>
    <row r="92" spans="13:16" x14ac:dyDescent="0.2">
      <c r="M92" s="41"/>
      <c r="P92" s="123"/>
    </row>
    <row r="93" spans="13:16" x14ac:dyDescent="0.2">
      <c r="M93" s="41"/>
      <c r="P93" s="35"/>
    </row>
    <row r="94" spans="13:16" x14ac:dyDescent="0.2">
      <c r="M94" s="41"/>
      <c r="P94" s="35"/>
    </row>
    <row r="95" spans="13:16" x14ac:dyDescent="0.2">
      <c r="M95" s="41"/>
      <c r="P95" s="35"/>
    </row>
    <row r="96" spans="13:16" x14ac:dyDescent="0.2">
      <c r="M96" s="41"/>
      <c r="P96" s="35"/>
    </row>
    <row r="97" spans="13:16" x14ac:dyDescent="0.2">
      <c r="M97" s="41"/>
      <c r="P97" s="35"/>
    </row>
    <row r="98" spans="13:16" x14ac:dyDescent="0.2">
      <c r="M98" s="41"/>
      <c r="P98" s="35"/>
    </row>
    <row r="99" spans="13:16" x14ac:dyDescent="0.2">
      <c r="M99" s="41"/>
      <c r="P99" s="122"/>
    </row>
    <row r="100" spans="13:16" x14ac:dyDescent="0.2">
      <c r="M100" s="41"/>
      <c r="P100" s="35"/>
    </row>
    <row r="101" spans="13:16" x14ac:dyDescent="0.2">
      <c r="M101" s="41"/>
      <c r="P101" s="35"/>
    </row>
    <row r="102" spans="13:16" x14ac:dyDescent="0.2">
      <c r="M102" s="41"/>
      <c r="P102" s="122"/>
    </row>
    <row r="103" spans="13:16" x14ac:dyDescent="0.2">
      <c r="M103" s="41"/>
      <c r="P103" s="81"/>
    </row>
    <row r="104" spans="13:16" x14ac:dyDescent="0.2">
      <c r="M104" s="41"/>
      <c r="P104" s="81"/>
    </row>
    <row r="105" spans="13:16" x14ac:dyDescent="0.2">
      <c r="M105" s="41"/>
      <c r="P105" s="81"/>
    </row>
    <row r="106" spans="13:16" x14ac:dyDescent="0.2">
      <c r="M106" s="41"/>
      <c r="P106" s="81"/>
    </row>
    <row r="107" spans="13:16" x14ac:dyDescent="0.2">
      <c r="M107" s="41"/>
      <c r="P107" s="41"/>
    </row>
    <row r="108" spans="13:16" x14ac:dyDescent="0.2">
      <c r="M108" s="41"/>
      <c r="P108" s="81"/>
    </row>
    <row r="109" spans="13:16" x14ac:dyDescent="0.2">
      <c r="M109" s="41"/>
      <c r="P109" s="81"/>
    </row>
    <row r="110" spans="13:16" x14ac:dyDescent="0.2">
      <c r="P110" s="81"/>
    </row>
    <row r="111" spans="13:16" x14ac:dyDescent="0.2">
      <c r="M111" s="41"/>
      <c r="P111" s="81"/>
    </row>
    <row r="112" spans="13:16" x14ac:dyDescent="0.2">
      <c r="M112" s="41"/>
      <c r="P112" s="81"/>
    </row>
    <row r="113" spans="13:16" x14ac:dyDescent="0.2">
      <c r="M113" s="41"/>
      <c r="P113" s="81"/>
    </row>
    <row r="114" spans="13:16" x14ac:dyDescent="0.2">
      <c r="M114" s="41"/>
      <c r="P114" s="81"/>
    </row>
    <row r="115" spans="13:16" x14ac:dyDescent="0.2">
      <c r="M115" s="41"/>
      <c r="P115" s="81"/>
    </row>
    <row r="116" spans="13:16" x14ac:dyDescent="0.2">
      <c r="M116" s="81"/>
      <c r="P116" s="81"/>
    </row>
    <row r="117" spans="13:16" x14ac:dyDescent="0.2">
      <c r="M117" s="76"/>
      <c r="P117" s="81"/>
    </row>
    <row r="118" spans="13:16" x14ac:dyDescent="0.2">
      <c r="M118" s="81"/>
      <c r="P118" s="81"/>
    </row>
    <row r="119" spans="13:16" x14ac:dyDescent="0.2">
      <c r="M119" s="31"/>
      <c r="P119" s="81"/>
    </row>
    <row r="120" spans="13:16" ht="14.25" x14ac:dyDescent="0.2">
      <c r="M120" s="105"/>
      <c r="P120" s="81"/>
    </row>
    <row r="121" spans="13:16" x14ac:dyDescent="0.2">
      <c r="M121" s="114"/>
      <c r="P121" s="122"/>
    </row>
    <row r="122" spans="13:16" x14ac:dyDescent="0.2">
      <c r="M122" s="74"/>
      <c r="P122" s="81"/>
    </row>
    <row r="123" spans="13:16" x14ac:dyDescent="0.2">
      <c r="M123" s="30"/>
      <c r="P123" s="35"/>
    </row>
    <row r="124" spans="13:16" ht="14.25" x14ac:dyDescent="0.2">
      <c r="P124" s="124"/>
    </row>
    <row r="125" spans="13:16" x14ac:dyDescent="0.2">
      <c r="P125" s="35"/>
    </row>
    <row r="126" spans="13:16" x14ac:dyDescent="0.2">
      <c r="P126" s="35"/>
    </row>
    <row r="127" spans="13:16" x14ac:dyDescent="0.2">
      <c r="P127" s="35"/>
    </row>
    <row r="128" spans="13:16" x14ac:dyDescent="0.2">
      <c r="P128" s="25"/>
    </row>
    <row r="129" spans="16:16" x14ac:dyDescent="0.2">
      <c r="P129" s="25"/>
    </row>
    <row r="130" spans="16:16" x14ac:dyDescent="0.2">
      <c r="P130" s="25"/>
    </row>
    <row r="131" spans="16:16" x14ac:dyDescent="0.2">
      <c r="P131" s="25"/>
    </row>
  </sheetData>
  <mergeCells count="1">
    <mergeCell ref="A7:C7"/>
  </mergeCells>
  <pageMargins left="0.78740157499999996" right="0.78740157499999996" top="0.984251969" bottom="0.984251969" header="0.4921259845" footer="0.4921259845"/>
  <pageSetup paperSize="9" scale="40" orientation="landscape" r:id="rId1"/>
  <headerFooter alignWithMargins="0">
    <oddFooter>&amp;RStand: &amp;D,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85" zoomScaleNormal="85" workbookViewId="0">
      <selection activeCell="N29" sqref="N29"/>
    </sheetView>
  </sheetViews>
  <sheetFormatPr baseColWidth="10" defaultRowHeight="12.75" x14ac:dyDescent="0.2"/>
  <cols>
    <col min="1" max="1" width="13.5703125" customWidth="1"/>
    <col min="3" max="3" width="11.5703125" customWidth="1"/>
    <col min="4" max="4" width="14" customWidth="1"/>
    <col min="5" max="5" width="10" customWidth="1"/>
    <col min="6" max="6" width="18.42578125" customWidth="1"/>
    <col min="7" max="7" width="16.85546875" customWidth="1"/>
    <col min="8" max="8" width="19.5703125" customWidth="1"/>
  </cols>
  <sheetData>
    <row r="1" spans="1:11" ht="18" x14ac:dyDescent="0.25">
      <c r="A1" s="144"/>
      <c r="B1" s="145"/>
      <c r="C1" s="145"/>
      <c r="D1" s="145"/>
      <c r="E1" s="145"/>
      <c r="F1" s="145"/>
      <c r="G1" s="145"/>
      <c r="H1" s="146" t="s">
        <v>40</v>
      </c>
      <c r="J1" s="178"/>
      <c r="K1" s="178"/>
    </row>
    <row r="2" spans="1:11" ht="18" x14ac:dyDescent="0.25">
      <c r="A2" s="234" t="s">
        <v>41</v>
      </c>
      <c r="B2" s="235"/>
      <c r="C2" s="236"/>
      <c r="D2" s="236"/>
      <c r="E2" s="236"/>
      <c r="F2" s="236"/>
      <c r="G2" s="236"/>
      <c r="H2" s="237"/>
      <c r="J2" s="178"/>
      <c r="K2" s="178"/>
    </row>
    <row r="3" spans="1:11" ht="18" x14ac:dyDescent="0.25">
      <c r="A3" s="147"/>
      <c r="B3" s="148"/>
      <c r="C3" s="148"/>
      <c r="D3" s="148"/>
      <c r="E3" s="148"/>
      <c r="F3" s="148"/>
      <c r="G3" s="148"/>
      <c r="H3" s="149"/>
      <c r="J3" s="178"/>
      <c r="K3" s="178"/>
    </row>
    <row r="4" spans="1:11" x14ac:dyDescent="0.2">
      <c r="A4" s="150"/>
      <c r="B4" s="150"/>
      <c r="C4" s="150"/>
      <c r="D4" s="150"/>
      <c r="E4" s="150"/>
      <c r="F4" s="150"/>
      <c r="G4" s="150"/>
      <c r="H4" s="150"/>
      <c r="J4" s="178"/>
      <c r="K4" s="178"/>
    </row>
    <row r="5" spans="1:11" x14ac:dyDescent="0.2">
      <c r="A5" s="151"/>
      <c r="B5" s="152"/>
      <c r="C5" s="153"/>
      <c r="D5" s="153"/>
      <c r="E5" s="154"/>
      <c r="F5" s="155"/>
      <c r="G5" s="153" t="s">
        <v>42</v>
      </c>
      <c r="H5" s="156"/>
      <c r="J5" s="178"/>
      <c r="K5" s="178"/>
    </row>
    <row r="6" spans="1:11" x14ac:dyDescent="0.2">
      <c r="A6" s="157"/>
      <c r="B6" s="79"/>
      <c r="C6" s="28"/>
      <c r="D6" s="158"/>
      <c r="E6" s="158"/>
      <c r="F6" s="28"/>
      <c r="G6" s="159"/>
      <c r="H6" s="160"/>
      <c r="J6" s="178"/>
      <c r="K6" s="178"/>
    </row>
    <row r="7" spans="1:11" x14ac:dyDescent="0.2">
      <c r="A7" s="238" t="s">
        <v>43</v>
      </c>
      <c r="B7" s="239"/>
      <c r="C7" s="240"/>
      <c r="D7" s="161">
        <v>41576</v>
      </c>
      <c r="E7" s="162" t="s">
        <v>44</v>
      </c>
      <c r="F7" s="163"/>
      <c r="G7" s="164" t="s">
        <v>45</v>
      </c>
      <c r="H7" s="165"/>
      <c r="J7" s="178"/>
      <c r="K7" s="178"/>
    </row>
    <row r="8" spans="1:11" x14ac:dyDescent="0.2">
      <c r="A8" s="166"/>
      <c r="B8" s="167"/>
      <c r="C8" s="150"/>
      <c r="D8" s="150"/>
      <c r="E8" s="168"/>
      <c r="F8" s="150"/>
      <c r="G8" s="169"/>
      <c r="H8" s="170"/>
      <c r="J8" s="178"/>
      <c r="K8" s="178"/>
    </row>
    <row r="9" spans="1:11" x14ac:dyDescent="0.2">
      <c r="A9" s="230"/>
      <c r="B9" s="155"/>
      <c r="C9" s="229" t="s">
        <v>46</v>
      </c>
      <c r="D9" s="172"/>
      <c r="E9" s="173"/>
      <c r="F9" s="230"/>
      <c r="G9" s="229" t="s">
        <v>47</v>
      </c>
      <c r="H9" s="241" t="s">
        <v>81</v>
      </c>
      <c r="J9" s="178"/>
      <c r="K9" s="178"/>
    </row>
    <row r="10" spans="1:11" x14ac:dyDescent="0.2">
      <c r="A10" s="231"/>
      <c r="B10" s="175"/>
      <c r="C10" s="174" t="s">
        <v>48</v>
      </c>
      <c r="D10" s="176"/>
      <c r="E10" s="159"/>
      <c r="F10" s="177"/>
      <c r="G10" s="163"/>
      <c r="H10" s="242"/>
      <c r="J10" s="178"/>
      <c r="K10" s="178"/>
    </row>
    <row r="11" spans="1:11" x14ac:dyDescent="0.2">
      <c r="A11" s="167"/>
      <c r="B11" s="167"/>
      <c r="C11" s="150"/>
      <c r="D11" s="150"/>
      <c r="E11" s="168"/>
      <c r="F11" s="150"/>
      <c r="G11" s="178"/>
      <c r="H11" s="150"/>
      <c r="J11" s="173"/>
      <c r="K11" s="173"/>
    </row>
    <row r="12" spans="1:11" x14ac:dyDescent="0.2">
      <c r="A12" s="173"/>
      <c r="B12" s="173"/>
      <c r="C12" s="173"/>
      <c r="D12" s="173"/>
      <c r="E12" s="173"/>
      <c r="F12" s="173"/>
      <c r="G12" s="173"/>
      <c r="H12" s="173"/>
      <c r="J12" s="173"/>
      <c r="K12" s="173"/>
    </row>
    <row r="13" spans="1:11" x14ac:dyDescent="0.2">
      <c r="A13" s="173"/>
      <c r="B13" s="173"/>
      <c r="C13" s="173"/>
      <c r="D13" s="179"/>
      <c r="E13" s="173"/>
      <c r="F13" s="173"/>
      <c r="G13" s="150"/>
      <c r="H13" s="173"/>
      <c r="J13" s="178"/>
      <c r="K13" s="173"/>
    </row>
    <row r="14" spans="1:11" x14ac:dyDescent="0.2">
      <c r="A14" s="180" t="s">
        <v>49</v>
      </c>
      <c r="B14" s="169"/>
      <c r="C14" s="169"/>
      <c r="D14" s="181">
        <f>+J14</f>
        <v>71597.91</v>
      </c>
      <c r="E14" s="169"/>
      <c r="F14" s="169" t="s">
        <v>50</v>
      </c>
      <c r="G14" s="169"/>
      <c r="H14" s="181">
        <f>+D18</f>
        <v>85201.510000000009</v>
      </c>
      <c r="J14" s="224">
        <v>71597.91</v>
      </c>
      <c r="K14" s="224" t="s">
        <v>79</v>
      </c>
    </row>
    <row r="15" spans="1:11" x14ac:dyDescent="0.2">
      <c r="A15" s="182" t="s">
        <v>51</v>
      </c>
      <c r="B15" s="178"/>
      <c r="C15" s="183">
        <v>0</v>
      </c>
      <c r="D15" s="184">
        <f>ROUND(+D14*C15,2)</f>
        <v>0</v>
      </c>
      <c r="E15" s="179"/>
      <c r="F15" s="179" t="s">
        <v>52</v>
      </c>
      <c r="G15" s="179"/>
      <c r="H15" s="185">
        <f>+D42</f>
        <v>4040.3599999999997</v>
      </c>
      <c r="J15" s="150"/>
      <c r="K15" s="173"/>
    </row>
    <row r="16" spans="1:11" x14ac:dyDescent="0.2">
      <c r="A16" s="182"/>
      <c r="B16" s="178"/>
      <c r="C16" s="178"/>
      <c r="D16" s="186">
        <f>SUM(D14:D15)</f>
        <v>71597.91</v>
      </c>
      <c r="E16" s="173"/>
      <c r="F16" s="173" t="s">
        <v>53</v>
      </c>
      <c r="G16" s="173"/>
      <c r="H16" s="187">
        <f>SUM(H14:H15)</f>
        <v>89241.87000000001</v>
      </c>
      <c r="J16" s="187"/>
      <c r="K16" s="173"/>
    </row>
    <row r="17" spans="1:11" x14ac:dyDescent="0.2">
      <c r="A17" s="188" t="s">
        <v>54</v>
      </c>
      <c r="B17" s="179"/>
      <c r="C17" s="179"/>
      <c r="D17" s="185">
        <f>+ROUND(D16*0.19,2)</f>
        <v>13603.6</v>
      </c>
      <c r="E17" s="173"/>
      <c r="F17" s="173"/>
      <c r="G17" s="173"/>
      <c r="H17" s="173"/>
      <c r="J17" s="178"/>
      <c r="K17" s="178"/>
    </row>
    <row r="18" spans="1:11" x14ac:dyDescent="0.2">
      <c r="A18" s="173" t="s">
        <v>55</v>
      </c>
      <c r="B18" s="173"/>
      <c r="C18" s="173"/>
      <c r="D18" s="187">
        <f>SUM(D16:D17)</f>
        <v>85201.510000000009</v>
      </c>
      <c r="E18" s="178"/>
      <c r="F18" s="178"/>
      <c r="G18" s="178"/>
      <c r="H18" s="178"/>
      <c r="J18" s="178"/>
      <c r="K18" s="178"/>
    </row>
    <row r="19" spans="1:11" x14ac:dyDescent="0.2">
      <c r="A19" s="189"/>
      <c r="B19" s="189"/>
      <c r="C19" s="189"/>
      <c r="D19" s="173"/>
      <c r="E19" s="173"/>
      <c r="F19" s="173"/>
      <c r="G19" s="178"/>
      <c r="H19" s="178"/>
      <c r="J19" s="178"/>
      <c r="K19" s="178"/>
    </row>
    <row r="20" spans="1:11" x14ac:dyDescent="0.2">
      <c r="A20" s="190" t="s">
        <v>56</v>
      </c>
      <c r="B20" s="191"/>
      <c r="C20" s="191"/>
      <c r="D20" s="192" t="s">
        <v>57</v>
      </c>
      <c r="E20" s="180" t="s">
        <v>56</v>
      </c>
      <c r="F20" s="169"/>
      <c r="G20" s="191"/>
      <c r="H20" s="193" t="s">
        <v>57</v>
      </c>
      <c r="J20" s="178"/>
      <c r="K20" s="178"/>
    </row>
    <row r="21" spans="1:11" x14ac:dyDescent="0.2">
      <c r="A21" s="171" t="s">
        <v>58</v>
      </c>
      <c r="B21" s="155"/>
      <c r="C21" s="169"/>
      <c r="D21" s="181"/>
      <c r="E21" s="171" t="s">
        <v>59</v>
      </c>
      <c r="F21" s="169"/>
      <c r="G21" s="173"/>
      <c r="H21" s="181"/>
      <c r="J21" s="178"/>
      <c r="K21" s="178"/>
    </row>
    <row r="22" spans="1:11" x14ac:dyDescent="0.2">
      <c r="A22" s="194" t="s">
        <v>60</v>
      </c>
      <c r="B22" s="194" t="s">
        <v>61</v>
      </c>
      <c r="C22" s="194" t="s">
        <v>62</v>
      </c>
      <c r="D22" s="195" t="s">
        <v>63</v>
      </c>
      <c r="E22" s="182" t="s">
        <v>64</v>
      </c>
      <c r="F22" s="196"/>
      <c r="G22" s="168"/>
      <c r="H22" s="197">
        <f>+J22</f>
        <v>2752.2</v>
      </c>
      <c r="J22" s="225">
        <v>2752.2</v>
      </c>
      <c r="K22" s="178"/>
    </row>
    <row r="23" spans="1:11" x14ac:dyDescent="0.2">
      <c r="A23" t="s">
        <v>64</v>
      </c>
      <c r="B23" s="199" t="s">
        <v>64</v>
      </c>
      <c r="C23" s="200">
        <v>41677</v>
      </c>
      <c r="D23" s="201">
        <v>2752.2</v>
      </c>
      <c r="E23" s="182" t="s">
        <v>80</v>
      </c>
      <c r="F23" s="168"/>
      <c r="G23" s="168"/>
      <c r="H23" s="186">
        <f>+J23</f>
        <v>351.56</v>
      </c>
      <c r="J23" s="225">
        <v>351.56</v>
      </c>
      <c r="K23" s="178"/>
    </row>
    <row r="24" spans="1:11" x14ac:dyDescent="0.2">
      <c r="A24" s="198" t="s">
        <v>80</v>
      </c>
      <c r="B24" s="199" t="s">
        <v>80</v>
      </c>
      <c r="C24" s="203">
        <v>41701</v>
      </c>
      <c r="D24" s="204">
        <v>351.56</v>
      </c>
      <c r="E24" s="182" t="s">
        <v>81</v>
      </c>
      <c r="F24" s="205"/>
      <c r="G24" s="173"/>
      <c r="H24" s="186">
        <f t="shared" ref="H24:H32" si="0">+J24</f>
        <v>291.5</v>
      </c>
      <c r="J24" s="225">
        <v>291.5</v>
      </c>
      <c r="K24" s="178"/>
    </row>
    <row r="25" spans="1:11" x14ac:dyDescent="0.2">
      <c r="A25" s="202" t="s">
        <v>81</v>
      </c>
      <c r="B25" s="202"/>
      <c r="C25" s="203">
        <v>41704</v>
      </c>
      <c r="D25" s="204">
        <v>291.5</v>
      </c>
      <c r="E25" s="182"/>
      <c r="F25" s="173"/>
      <c r="G25" s="173"/>
      <c r="H25" s="186">
        <f t="shared" si="0"/>
        <v>0</v>
      </c>
      <c r="J25" s="225">
        <v>0</v>
      </c>
      <c r="K25" s="178"/>
    </row>
    <row r="26" spans="1:11" x14ac:dyDescent="0.2">
      <c r="A26" s="202"/>
      <c r="B26" s="202"/>
      <c r="C26" s="203"/>
      <c r="D26" s="204"/>
      <c r="E26" s="182"/>
      <c r="F26" s="173"/>
      <c r="G26" s="173"/>
      <c r="H26" s="186">
        <f t="shared" si="0"/>
        <v>0</v>
      </c>
      <c r="J26" s="225">
        <v>0</v>
      </c>
      <c r="K26" s="178"/>
    </row>
    <row r="27" spans="1:11" x14ac:dyDescent="0.2">
      <c r="A27" s="202"/>
      <c r="B27" s="202"/>
      <c r="C27" s="203"/>
      <c r="D27" s="204"/>
      <c r="E27" s="182"/>
      <c r="F27" s="173"/>
      <c r="G27" s="173"/>
      <c r="H27" s="186">
        <f t="shared" si="0"/>
        <v>0</v>
      </c>
      <c r="J27" s="225">
        <v>0</v>
      </c>
      <c r="K27" s="178"/>
    </row>
    <row r="28" spans="1:11" x14ac:dyDescent="0.2">
      <c r="A28" s="202"/>
      <c r="B28" s="206"/>
      <c r="C28" s="207"/>
      <c r="D28" s="204"/>
      <c r="E28" s="182"/>
      <c r="F28" s="173"/>
      <c r="G28" s="173"/>
      <c r="H28" s="186">
        <f t="shared" si="0"/>
        <v>0</v>
      </c>
      <c r="J28" s="225">
        <v>0</v>
      </c>
      <c r="K28" s="178"/>
    </row>
    <row r="29" spans="1:11" x14ac:dyDescent="0.2">
      <c r="A29" s="202"/>
      <c r="B29" s="202"/>
      <c r="C29" s="203"/>
      <c r="D29" s="204"/>
      <c r="E29" s="182"/>
      <c r="F29" s="173"/>
      <c r="G29" s="173"/>
      <c r="H29" s="186">
        <f t="shared" si="0"/>
        <v>0</v>
      </c>
      <c r="J29" s="225">
        <v>0</v>
      </c>
      <c r="K29" s="178"/>
    </row>
    <row r="30" spans="1:11" x14ac:dyDescent="0.2">
      <c r="A30" s="202"/>
      <c r="B30" s="202"/>
      <c r="C30" s="203"/>
      <c r="D30" s="204"/>
      <c r="E30" s="182"/>
      <c r="F30" s="173"/>
      <c r="G30" s="173"/>
      <c r="H30" s="186">
        <f t="shared" si="0"/>
        <v>0</v>
      </c>
      <c r="J30" s="225">
        <v>0</v>
      </c>
      <c r="K30" s="178"/>
    </row>
    <row r="31" spans="1:11" x14ac:dyDescent="0.2">
      <c r="A31" s="202"/>
      <c r="B31" s="202"/>
      <c r="C31" s="203"/>
      <c r="D31" s="204"/>
      <c r="E31" s="182"/>
      <c r="F31" s="173"/>
      <c r="G31" s="173"/>
      <c r="H31" s="186">
        <f t="shared" si="0"/>
        <v>0</v>
      </c>
      <c r="J31" s="225">
        <v>0</v>
      </c>
      <c r="K31" s="226"/>
    </row>
    <row r="32" spans="1:11" x14ac:dyDescent="0.2">
      <c r="A32" s="202"/>
      <c r="B32" s="202"/>
      <c r="C32" s="202"/>
      <c r="D32" s="204"/>
      <c r="E32" s="173"/>
      <c r="F32" s="173"/>
      <c r="G32" s="173"/>
      <c r="H32" s="186">
        <f t="shared" si="0"/>
        <v>0</v>
      </c>
      <c r="J32" s="225">
        <v>0</v>
      </c>
      <c r="K32" s="226"/>
    </row>
    <row r="33" spans="1:11" x14ac:dyDescent="0.2">
      <c r="A33" s="202"/>
      <c r="B33" s="202"/>
      <c r="C33" s="202"/>
      <c r="D33" s="202"/>
      <c r="E33" s="188" t="s">
        <v>65</v>
      </c>
      <c r="F33" s="179"/>
      <c r="G33" s="179"/>
      <c r="H33" s="185">
        <f>+J33</f>
        <v>0</v>
      </c>
      <c r="J33" s="225">
        <v>0</v>
      </c>
      <c r="K33" s="226"/>
    </row>
    <row r="34" spans="1:11" x14ac:dyDescent="0.2">
      <c r="A34" s="202"/>
      <c r="B34" s="202"/>
      <c r="C34" s="202"/>
      <c r="D34" s="202"/>
      <c r="E34" s="173" t="s">
        <v>66</v>
      </c>
      <c r="F34" s="173"/>
      <c r="G34" s="187"/>
      <c r="H34" s="208">
        <f>SUM(H21:H33)</f>
        <v>3395.2599999999998</v>
      </c>
    </row>
    <row r="35" spans="1:11" x14ac:dyDescent="0.2">
      <c r="A35" s="202"/>
      <c r="B35" s="202"/>
      <c r="C35" s="202"/>
      <c r="D35" s="202"/>
      <c r="E35" s="178" t="s">
        <v>51</v>
      </c>
      <c r="F35" s="178"/>
      <c r="G35" s="209">
        <v>0</v>
      </c>
      <c r="H35" s="184">
        <f>ROUND(-H34*G35,2)</f>
        <v>0</v>
      </c>
    </row>
    <row r="36" spans="1:11" x14ac:dyDescent="0.2">
      <c r="A36" s="202"/>
      <c r="B36" s="202"/>
      <c r="C36" s="202"/>
      <c r="D36" s="202"/>
      <c r="E36" s="210" t="s">
        <v>67</v>
      </c>
      <c r="F36" s="178"/>
      <c r="G36" s="173"/>
      <c r="H36" s="208">
        <f>SUM(+H34-H35)</f>
        <v>3395.2599999999998</v>
      </c>
    </row>
    <row r="37" spans="1:11" x14ac:dyDescent="0.2">
      <c r="A37" s="202"/>
      <c r="B37" s="202"/>
      <c r="C37" s="202"/>
      <c r="D37" s="204"/>
      <c r="E37" s="211" t="s">
        <v>68</v>
      </c>
      <c r="F37" s="179"/>
      <c r="G37" s="212"/>
      <c r="H37" s="184">
        <f>-ROUND(H36*0.19,2)</f>
        <v>-645.1</v>
      </c>
    </row>
    <row r="38" spans="1:11" x14ac:dyDescent="0.2">
      <c r="A38" s="213"/>
      <c r="B38" s="213"/>
      <c r="C38" s="213"/>
      <c r="D38" s="214"/>
      <c r="E38" s="177" t="s">
        <v>69</v>
      </c>
      <c r="F38" s="179"/>
      <c r="G38" s="212"/>
      <c r="H38" s="184">
        <f>+H36-H37</f>
        <v>4040.3599999999997</v>
      </c>
    </row>
    <row r="39" spans="1:11" x14ac:dyDescent="0.2">
      <c r="A39" s="188" t="s">
        <v>70</v>
      </c>
      <c r="B39" s="179"/>
      <c r="C39" s="179"/>
      <c r="D39" s="185">
        <v>0</v>
      </c>
      <c r="E39" s="180"/>
      <c r="F39" s="169"/>
      <c r="G39" s="215"/>
      <c r="H39" s="181"/>
    </row>
    <row r="40" spans="1:11" x14ac:dyDescent="0.2">
      <c r="A40" s="182" t="s">
        <v>66</v>
      </c>
      <c r="B40" s="173"/>
      <c r="C40" s="173"/>
      <c r="D40" s="186">
        <f>SUM(D21:D39)</f>
        <v>3395.2599999999998</v>
      </c>
      <c r="E40" s="216" t="s">
        <v>71</v>
      </c>
      <c r="F40" s="173"/>
      <c r="G40" s="187"/>
      <c r="H40" s="186">
        <f>+H14</f>
        <v>85201.510000000009</v>
      </c>
    </row>
    <row r="41" spans="1:11" x14ac:dyDescent="0.2">
      <c r="A41" s="217" t="s">
        <v>68</v>
      </c>
      <c r="B41" s="211"/>
      <c r="C41" s="179"/>
      <c r="D41" s="185">
        <f>+ROUND(D40*0.19,2)</f>
        <v>645.1</v>
      </c>
      <c r="E41" s="216" t="s">
        <v>72</v>
      </c>
      <c r="F41" s="173"/>
      <c r="G41" s="187"/>
      <c r="H41" s="184">
        <f>+H38</f>
        <v>4040.3599999999997</v>
      </c>
    </row>
    <row r="42" spans="1:11" x14ac:dyDescent="0.2">
      <c r="A42" s="188" t="s">
        <v>73</v>
      </c>
      <c r="B42" s="179"/>
      <c r="C42" s="179"/>
      <c r="D42" s="185">
        <f>SUM(D40:D41)</f>
        <v>4040.3599999999997</v>
      </c>
      <c r="E42" s="188"/>
      <c r="F42" s="179"/>
      <c r="G42" s="212"/>
      <c r="H42" s="185">
        <f>SUM(H40:H41)</f>
        <v>89241.87000000001</v>
      </c>
    </row>
    <row r="43" spans="1:11" x14ac:dyDescent="0.2">
      <c r="A43" s="173"/>
      <c r="B43" s="173"/>
      <c r="C43" s="173"/>
      <c r="D43" s="187"/>
      <c r="E43" s="173"/>
      <c r="F43" s="173"/>
      <c r="G43" s="187"/>
      <c r="H43" s="187"/>
    </row>
    <row r="44" spans="1:11" ht="15" x14ac:dyDescent="0.25">
      <c r="A44" s="173"/>
      <c r="B44" s="173"/>
      <c r="C44" s="173"/>
      <c r="D44" s="173"/>
      <c r="E44" s="218"/>
      <c r="F44" s="159"/>
      <c r="G44" s="159"/>
      <c r="H44" s="219"/>
    </row>
    <row r="45" spans="1:11" ht="15.75" x14ac:dyDescent="0.25">
      <c r="A45" s="220" t="s">
        <v>74</v>
      </c>
      <c r="B45" s="220"/>
      <c r="C45" s="221"/>
      <c r="D45" s="221"/>
      <c r="E45" s="221"/>
      <c r="F45" s="221"/>
      <c r="G45" s="178"/>
      <c r="H45" s="222">
        <f>SUM(H42:H44)</f>
        <v>89241.87000000001</v>
      </c>
    </row>
    <row r="46" spans="1:11" ht="15.75" x14ac:dyDescent="0.25">
      <c r="A46" s="223" t="s">
        <v>75</v>
      </c>
      <c r="B46" s="223" t="s">
        <v>76</v>
      </c>
      <c r="C46" s="33"/>
      <c r="D46" s="221"/>
      <c r="E46" s="221"/>
      <c r="F46" s="221"/>
      <c r="G46" s="178"/>
      <c r="H46" s="222"/>
    </row>
    <row r="47" spans="1:11" ht="15.75" x14ac:dyDescent="0.25">
      <c r="A47" s="223" t="s">
        <v>77</v>
      </c>
      <c r="B47" s="223" t="s">
        <v>78</v>
      </c>
      <c r="C47" s="33"/>
      <c r="D47" s="221"/>
      <c r="E47" s="221"/>
      <c r="F47" s="221"/>
      <c r="G47" s="178"/>
      <c r="H47" s="222"/>
    </row>
    <row r="48" spans="1:11" ht="15.75" x14ac:dyDescent="0.25">
      <c r="A48" s="220"/>
      <c r="B48" s="220"/>
      <c r="C48" s="221"/>
      <c r="D48" s="221"/>
      <c r="E48" s="221"/>
      <c r="F48" s="221"/>
      <c r="G48" s="178"/>
      <c r="H48" s="222"/>
    </row>
    <row r="49" spans="1:8" x14ac:dyDescent="0.2">
      <c r="A49" s="173"/>
      <c r="B49" s="173"/>
      <c r="C49" s="173"/>
      <c r="D49" s="173"/>
      <c r="E49" s="173"/>
      <c r="F49" s="173"/>
      <c r="G49" s="173"/>
      <c r="H49" s="173"/>
    </row>
  </sheetData>
  <mergeCells count="3">
    <mergeCell ref="A2:H2"/>
    <mergeCell ref="A7:C7"/>
    <mergeCell ref="H9:H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Bauvorhaben xy</vt:lpstr>
      <vt:lpstr>Nachträge Fa. xy</vt:lpstr>
      <vt:lpstr>'Bauvorhaben xy'!Druckbereich</vt:lpstr>
      <vt:lpstr>'Bauvorhaben xy'!Drucktitel</vt:lpstr>
    </vt:vector>
  </TitlesOfParts>
  <Company>HannIT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Lemke</dc:creator>
  <cp:lastModifiedBy>Ahrens-Hein, Oliver -17.03-</cp:lastModifiedBy>
  <cp:lastPrinted>2018-01-10T14:32:12Z</cp:lastPrinted>
  <dcterms:created xsi:type="dcterms:W3CDTF">2013-12-10T15:00:47Z</dcterms:created>
  <dcterms:modified xsi:type="dcterms:W3CDTF">2019-05-07T10:46:53Z</dcterms:modified>
</cp:coreProperties>
</file>