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Vergabeverfahren 2024\Vergabeverfahren_ITZ\BAITZ-2024-10_high_performance_cluster\05. Vergabeunterlagen\Vergabeunterlagen_version_1_2025\Leistungsbeschreibung_Bewertungsmatrix_version_1\"/>
    </mc:Choice>
  </mc:AlternateContent>
  <xr:revisionPtr revIDLastSave="0" documentId="8_{07104281-9D7A-4723-A1E6-2532CF7976C4}" xr6:coauthVersionLast="47" xr6:coauthVersionMax="47" xr10:uidLastSave="{00000000-0000-0000-0000-000000000000}"/>
  <bookViews>
    <workbookView xWindow="-120" yWindow="-120" windowWidth="29040" windowHeight="15720" tabRatio="500" xr2:uid="{00000000-000D-0000-FFFF-FFFF00000000}"/>
  </bookViews>
  <sheets>
    <sheet name="UfAB2018" sheetId="1" r:id="rId1"/>
    <sheet name="Leistungspunkte" sheetId="2" r:id="rId2"/>
    <sheet name="Erweiterte Richtwertmethode" sheetId="3" r:id="rId3"/>
    <sheet name="Kriterien eVergabe" sheetId="4" r:id="rId4"/>
  </sheets>
  <definedNames>
    <definedName name="_ftn1" localSheetId="3">'Kriterien eVergabe'!$D$96</definedName>
    <definedName name="_ftnref1" localSheetId="3">'Kriterien eVergabe'!$D$94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7" i="2" l="1"/>
  <c r="H7" i="2" l="1"/>
  <c r="H8" i="2" s="1"/>
  <c r="C9" i="1" s="1"/>
  <c r="E9" i="1" s="1"/>
  <c r="H18" i="3"/>
  <c r="H19" i="3" s="1"/>
  <c r="G18" i="3"/>
  <c r="G19" i="3" s="1"/>
  <c r="F18" i="3"/>
  <c r="F19" i="3" s="1"/>
  <c r="E18" i="3"/>
  <c r="E19" i="3" s="1"/>
  <c r="D18" i="3"/>
  <c r="D19" i="3" s="1"/>
  <c r="C18" i="3"/>
  <c r="C19" i="3" s="1"/>
  <c r="H77" i="2"/>
  <c r="H78" i="2" s="1"/>
  <c r="C19" i="1" s="1"/>
  <c r="E19" i="1" s="1"/>
  <c r="H72" i="2"/>
  <c r="H73" i="2" s="1"/>
  <c r="C17" i="1" s="1"/>
  <c r="E17" i="1" s="1"/>
  <c r="E67" i="2"/>
  <c r="H67" i="2" s="1"/>
  <c r="E66" i="2"/>
  <c r="H66" i="2" s="1"/>
  <c r="E65" i="2"/>
  <c r="H65" i="2" s="1"/>
  <c r="E64" i="2"/>
  <c r="H64" i="2" s="1"/>
  <c r="E63" i="2"/>
  <c r="H63" i="2" s="1"/>
  <c r="E62" i="2"/>
  <c r="H62" i="2" s="1"/>
  <c r="E61" i="2"/>
  <c r="H61" i="2" s="1"/>
  <c r="E60" i="2"/>
  <c r="H60" i="2" s="1"/>
  <c r="E59" i="2"/>
  <c r="H59" i="2" s="1"/>
  <c r="E58" i="2"/>
  <c r="H58" i="2" s="1"/>
  <c r="E57" i="2"/>
  <c r="H57" i="2" s="1"/>
  <c r="E56" i="2"/>
  <c r="H56" i="2" s="1"/>
  <c r="E55" i="2"/>
  <c r="H55" i="2" s="1"/>
  <c r="E54" i="2"/>
  <c r="H54" i="2" s="1"/>
  <c r="E53" i="2"/>
  <c r="H53" i="2" s="1"/>
  <c r="E52" i="2"/>
  <c r="H52" i="2" s="1"/>
  <c r="E51" i="2"/>
  <c r="H51" i="2" s="1"/>
  <c r="E50" i="2"/>
  <c r="H50" i="2" s="1"/>
  <c r="E49" i="2"/>
  <c r="H49" i="2" s="1"/>
  <c r="E48" i="2"/>
  <c r="H48" i="2" s="1"/>
  <c r="E47" i="2"/>
  <c r="H47" i="2" s="1"/>
  <c r="E46" i="2"/>
  <c r="H46" i="2" s="1"/>
  <c r="E45" i="2"/>
  <c r="H45" i="2" s="1"/>
  <c r="E44" i="2"/>
  <c r="H44" i="2" s="1"/>
  <c r="E43" i="2"/>
  <c r="H43" i="2" s="1"/>
  <c r="E42" i="2"/>
  <c r="H42" i="2" s="1"/>
  <c r="H35" i="2"/>
  <c r="H34" i="2"/>
  <c r="H33" i="2"/>
  <c r="H32" i="2"/>
  <c r="E26" i="2"/>
  <c r="H26" i="2" s="1"/>
  <c r="E25" i="2"/>
  <c r="H25" i="2" s="1"/>
  <c r="E24" i="2"/>
  <c r="H24" i="2" s="1"/>
  <c r="E23" i="2"/>
  <c r="H23" i="2" s="1"/>
  <c r="E22" i="2"/>
  <c r="H22" i="2" s="1"/>
  <c r="E21" i="2"/>
  <c r="H21" i="2" s="1"/>
  <c r="E20" i="2"/>
  <c r="H20" i="2" s="1"/>
  <c r="E19" i="2"/>
  <c r="H19" i="2" s="1"/>
  <c r="E18" i="2"/>
  <c r="H18" i="2" s="1"/>
  <c r="E17" i="2"/>
  <c r="H17" i="2" s="1"/>
  <c r="E16" i="2"/>
  <c r="H16" i="2" s="1"/>
  <c r="E15" i="2"/>
  <c r="H15" i="2" s="1"/>
  <c r="E14" i="2"/>
  <c r="H14" i="2" s="1"/>
  <c r="H36" i="2" l="1"/>
  <c r="C13" i="1" s="1"/>
  <c r="E13" i="1" s="1"/>
  <c r="H27" i="2"/>
  <c r="C11" i="1" s="1"/>
  <c r="E11" i="1" s="1"/>
  <c r="H68" i="2"/>
  <c r="C15" i="1" s="1"/>
  <c r="E15" i="1" s="1"/>
  <c r="B13" i="3"/>
  <c r="D13" i="3" s="1"/>
  <c r="E21" i="1" l="1"/>
  <c r="D21" i="3"/>
  <c r="E25" i="3"/>
  <c r="F21" i="3"/>
  <c r="C21" i="3"/>
  <c r="G21" i="3"/>
  <c r="E21" i="3"/>
  <c r="H21" i="3"/>
  <c r="F25" i="3"/>
  <c r="H22" i="3" l="1"/>
  <c r="H23" i="3"/>
  <c r="C22" i="3"/>
  <c r="C23" i="3"/>
  <c r="F22" i="3"/>
  <c r="F23" i="3"/>
  <c r="E22" i="3"/>
  <c r="E23" i="3"/>
  <c r="G22" i="3"/>
  <c r="G23" i="3"/>
  <c r="D22" i="3"/>
  <c r="D25" i="3" s="1"/>
  <c r="D23" i="3"/>
  <c r="G25" i="3" l="1"/>
  <c r="C25" i="3"/>
  <c r="H25" i="3"/>
</calcChain>
</file>

<file path=xl/sharedStrings.xml><?xml version="1.0" encoding="utf-8"?>
<sst xmlns="http://schemas.openxmlformats.org/spreadsheetml/2006/main" count="648" uniqueCount="448">
  <si>
    <t>Ausschreibung BAITZ-2024-10</t>
  </si>
  <si>
    <t>High Performance Cluster</t>
  </si>
  <si>
    <t>Anlage zu Abschnitt 5.3 Zuschlagskriterien - Bewertungsmatrix</t>
  </si>
  <si>
    <t>Bewertungskategorie</t>
  </si>
  <si>
    <t>1. Bewertungskriterien - Quantitative Kriterien</t>
  </si>
  <si>
    <t>2. Bewertungskriterien - Qualitative Kriterien CPU</t>
  </si>
  <si>
    <t>3. Bewertungskriterien - Qualitative Kriterien GPU</t>
  </si>
  <si>
    <t>4. Bewertungskriterien - Qualitative Kriterien Storage</t>
  </si>
  <si>
    <t>5. Bewertungskriterien - Lieferbedingungen</t>
  </si>
  <si>
    <t>Ermittlung der Leistungspunkte</t>
  </si>
  <si>
    <t>Kriterium</t>
  </si>
  <si>
    <t>Abschnitt in der Leistungsbeschreibung</t>
  </si>
  <si>
    <t>Beschreibung</t>
  </si>
  <si>
    <t>Prozentuale Gewichtung innerhalb des Blocks</t>
  </si>
  <si>
    <t>Antwort des Anbieters</t>
  </si>
  <si>
    <t>Score des Anbieters</t>
  </si>
  <si>
    <t>Gesamte Punktezahl - Quantitative Kriterien</t>
  </si>
  <si>
    <t>hpcc.randomAccess</t>
  </si>
  <si>
    <t>5.2.2 CPU Benchmarks</t>
  </si>
  <si>
    <t>hpcc.stream.copy</t>
  </si>
  <si>
    <t>hpcc.stream.scale</t>
  </si>
  <si>
    <t>hpcc.stream.add</t>
  </si>
  <si>
    <t>hpcc.stream.triad</t>
  </si>
  <si>
    <t>hpcc.ptrans</t>
  </si>
  <si>
    <t>hpcc.pingPong.latency</t>
  </si>
  <si>
    <t>hpcc.pingPong.bandwith</t>
  </si>
  <si>
    <t>hpcc.naturalRing.latency</t>
  </si>
  <si>
    <t>hpcc.naturalRing.bandwith</t>
  </si>
  <si>
    <t>hpcc.randomRing.latency</t>
  </si>
  <si>
    <t>hpcc.randomRing.bandwith</t>
  </si>
  <si>
    <t>hpcg</t>
  </si>
  <si>
    <t>Gesamte Punktezahl - Qualitative Kriterien CPU</t>
  </si>
  <si>
    <t>osu.bibw.intra-node.fp32</t>
  </si>
  <si>
    <t>5.2.3 GPU Benchmarks</t>
  </si>
  <si>
    <t>osu.bibw.inter-node.fp32</t>
  </si>
  <si>
    <t>osu.bibw.intra-node.fp64</t>
  </si>
  <si>
    <t>osu.bibw.inter-node.fp64</t>
  </si>
  <si>
    <t>Gesamte Punktezahl - Qualitative Kriterien GPU</t>
  </si>
  <si>
    <t>io500.posix.ior-hard-read.1node</t>
  </si>
  <si>
    <t>5.2.4 Storage Benchmarks</t>
  </si>
  <si>
    <t>io500.posix.ior-hard-write.1node</t>
  </si>
  <si>
    <t>io500.posix.mdtest-hard-read.1node</t>
  </si>
  <si>
    <t>io500.posix.mdtest-hard-write.1node</t>
  </si>
  <si>
    <t>io500.posix.mdtest-hard-stat.1node</t>
  </si>
  <si>
    <t>io500.posix.mdtest-hard-delete.1node</t>
  </si>
  <si>
    <t>io500.posix.find.1node</t>
  </si>
  <si>
    <t>io500.posix.ior-hard-read.10nodes</t>
  </si>
  <si>
    <t>io500.posix.ior-hard-write.10nodes</t>
  </si>
  <si>
    <t>io500.posix.mdtest-hard-read.10nodes</t>
  </si>
  <si>
    <t>io500.posix.mdtest-hard-write.10nodes</t>
  </si>
  <si>
    <t>io500.posix.mdtest-hard-stat.10nodes</t>
  </si>
  <si>
    <t>io500.posix.mdtest-hard-delete.10nodes</t>
  </si>
  <si>
    <t>io500.mpiio.ior-hard-read.10nodes</t>
  </si>
  <si>
    <t>io500.mpiio.ior-hard-write.10nodes</t>
  </si>
  <si>
    <t>io500.posix.ior-easy-read.nfs</t>
  </si>
  <si>
    <t>io500.posix.ior-easy-write.nfs</t>
  </si>
  <si>
    <t>io500.posix.ior-easy-read.mgmt</t>
  </si>
  <si>
    <t>io500.posix.ior-easy-write.mgmt</t>
  </si>
  <si>
    <t>io500.posix.mdtest-easy-write.mgmt</t>
  </si>
  <si>
    <t>io500.posix.mdtest-easy-stat.mgmt</t>
  </si>
  <si>
    <t>io500.posix.mdtest-easy-delete.mgmt</t>
  </si>
  <si>
    <t>io500.posix.mdtest-hard-read.ssd</t>
  </si>
  <si>
    <t>io500.posix.mdtest-hard-write.ssd</t>
  </si>
  <si>
    <t>io500.posix.mdtest-hard-stat.ssd</t>
  </si>
  <si>
    <t>io500.posix.mdtest-hard-delete.ssd</t>
  </si>
  <si>
    <t>Gesamte Punktezahl - Qualitat.Kriterien Storage</t>
  </si>
  <si>
    <t>Zeitraum von der Auftragserteilung bis zur Endabnahme des HPC Clusters (in Wochen)</t>
  </si>
  <si>
    <t>5.1 Zuschlagskriterien - Allgemeines</t>
  </si>
  <si>
    <t>Gesamte Punktezahl - Lieferbedinungen</t>
  </si>
  <si>
    <t>Bewertungsmatrix nach UfAB 2018 - Erweiterte Richtwertmethode</t>
  </si>
  <si>
    <r>
      <rPr>
        <sz val="8"/>
        <rFont val="Arial"/>
        <family val="2"/>
        <charset val="1"/>
      </rPr>
      <t xml:space="preserve">Diese Excel-Datei ist als Hilfsmittel gedacht und soll beispielhaft die Anwendung der Richtwertmethoden nach UfAB 2018 darstellen. Eine Gewähr bzw. Haftung für Ergebnisse, die mit dem Einsatz dieser Datei ermittelt werden, kann nicht übernommen werden. </t>
    </r>
    <r>
      <rPr>
        <b/>
        <sz val="8"/>
        <rFont val="Arial"/>
        <family val="2"/>
        <charset val="1"/>
      </rPr>
      <t>Eine ggf. auch unbeabsichtigte Änderung der hinterlegten Formeln kann zu unrichtigen Ergebnissen führen.</t>
    </r>
    <r>
      <rPr>
        <sz val="8"/>
        <rFont val="Arial"/>
        <family val="2"/>
        <charset val="1"/>
      </rPr>
      <t xml:space="preserve"> Werden mehr oder weniger Angebote als im verzeichneten Beispiel eingetragen, sind die Tabelle und die darin enthaltenen Formeln entsprechend anzupassen bzw. zu verifizieren.</t>
    </r>
  </si>
  <si>
    <t>Legende</t>
  </si>
  <si>
    <t>Eingabefeld</t>
  </si>
  <si>
    <t>Ergebnisfeld</t>
  </si>
  <si>
    <t>Verfahrensart</t>
  </si>
  <si>
    <t>Offenes Verfahren 
(EU-weit)</t>
  </si>
  <si>
    <t>Geschäftszeichen</t>
  </si>
  <si>
    <t>Schwankungsbereich (SB) in %</t>
  </si>
  <si>
    <t>Entscheidungskriterium (EK)</t>
  </si>
  <si>
    <t>Leistung</t>
  </si>
  <si>
    <r>
      <rPr>
        <b/>
        <sz val="10"/>
        <rFont val="Arial"/>
        <family val="2"/>
        <charset val="1"/>
      </rPr>
      <t xml:space="preserve">Errechneter SB
</t>
    </r>
    <r>
      <rPr>
        <sz val="10"/>
        <rFont val="Arial"/>
        <family val="2"/>
        <charset val="1"/>
      </rPr>
      <t>(ausgehend von Kennzahl des führenden Angebots)</t>
    </r>
  </si>
  <si>
    <t>bis</t>
  </si>
  <si>
    <t>Bieter/Nr.</t>
  </si>
  <si>
    <t>Leistungspunkte</t>
  </si>
  <si>
    <t>Preis</t>
  </si>
  <si>
    <t>Kennzahl = L/P</t>
  </si>
  <si>
    <t>Kennzahl skaliert *</t>
  </si>
  <si>
    <t>Prüfung des Angebots nach Schwankungsbereich *</t>
  </si>
  <si>
    <t>Leistung gültiger Angebote</t>
  </si>
  <si>
    <t>Preis gültiger Angebote</t>
  </si>
  <si>
    <t>Ermittlung des wirtschaftlichsten Angebots nach Entscheidungskriterium *</t>
  </si>
  <si>
    <r>
      <rPr>
        <sz val="8"/>
        <color rgb="FF000000"/>
        <rFont val="Arial"/>
        <family val="2"/>
        <charset val="1"/>
      </rPr>
      <t>*</t>
    </r>
    <r>
      <rPr>
        <b/>
        <sz val="8"/>
        <color rgb="FF000000"/>
        <rFont val="Arial"/>
        <family val="2"/>
        <charset val="1"/>
      </rPr>
      <t xml:space="preserve"> Wichtiger Hinweis</t>
    </r>
    <r>
      <rPr>
        <sz val="8"/>
        <color rgb="FF000000"/>
        <rFont val="Arial"/>
        <family val="2"/>
        <charset val="1"/>
      </rPr>
      <t>:Die Rundungsregeln des Excel-Programms können zu einer Beeinflussung der Ergebnisse führen, d.h. bei gleichem angezeigten Kennzahlenwert kann aufgrund der Abrundung das Angebot innerhalb des Schwankungsbereichs und die gleiche Kennzahl eines anderen Angebots aufgrund einer Aufrundung außerhalb des Schwankungsbereiches liegen, z. B. bei einem SB-Minimum von 489 kann ein Angebot innerhalb des SB (489,09) und ein anderes Angebot außerhalb des SB liegen (488,95). In einem solchen Fall basiert die Aussage "Prüfung des Angebots nach SB" auf den exakten Zahlenwerten und ist der Anzeige "Kennzahl skaliert" vorzuziehen.</t>
    </r>
  </si>
  <si>
    <t>Gewichtung der Bewertungskategorien in Prozent</t>
  </si>
  <si>
    <t>Gewichtete Punktzahl des Anbieters</t>
  </si>
  <si>
    <t>Leistungspunkte des Anbieters :</t>
  </si>
  <si>
    <t>Punktzahl des Anbieters in der jeweiligen Bewertungskategorie</t>
  </si>
  <si>
    <t>KHG A - Kriterienhauptguppe - Technische Mindestanforderungen</t>
  </si>
  <si>
    <t>KHG B - Kriterienhauptguppe - Rahmenbedingungen</t>
  </si>
  <si>
    <t>Abschnitt in Leistungsbeschreibung</t>
  </si>
  <si>
    <t>3.2.2</t>
  </si>
  <si>
    <t>A 1 - A-Kriterium</t>
  </si>
  <si>
    <t>A 2 - A-Kriterium</t>
  </si>
  <si>
    <t>A 3 - A-Kriterium</t>
  </si>
  <si>
    <t>Kriterientext</t>
  </si>
  <si>
    <t>Nummer und Bezeichnung des Kriteriums</t>
  </si>
  <si>
    <t>A 4 - A-Kriterium</t>
  </si>
  <si>
    <t>A 5 - A-Kriterium</t>
  </si>
  <si>
    <t>A 6 - A-Kriterium</t>
  </si>
  <si>
    <t>A 7 - A-Kriterium</t>
  </si>
  <si>
    <t>A 8 - A-Kriterium</t>
  </si>
  <si>
    <t>A 9 - A-Kriterium</t>
  </si>
  <si>
    <t>A 10 - A-Kriterium</t>
  </si>
  <si>
    <t>A 11 - A-Kriterium</t>
  </si>
  <si>
    <t>A 13 - A-Kriterium</t>
  </si>
  <si>
    <t>A 14 - A-Kriterium</t>
  </si>
  <si>
    <t>A 15 - A-Kriterium</t>
  </si>
  <si>
    <t>A 16 - A-Kriterium</t>
  </si>
  <si>
    <t>A 17 - A-Kriterium</t>
  </si>
  <si>
    <t>A 18 - A-Kriterium</t>
  </si>
  <si>
    <t>A 19 - A-Kriterium</t>
  </si>
  <si>
    <t>A 20 - A-Kriterium</t>
  </si>
  <si>
    <t>A 21 - A-Kriterium</t>
  </si>
  <si>
    <t>A 22 - A-Kriterium</t>
  </si>
  <si>
    <t>A 23 - A-Kriterium</t>
  </si>
  <si>
    <t>3.3.2</t>
  </si>
  <si>
    <t>5.2.2</t>
  </si>
  <si>
    <t>3.3.2 GPU fp32 Compute Nodes</t>
  </si>
  <si>
    <t>Benchmark - Punkte des Anbieters</t>
  </si>
  <si>
    <t>Gewichtete Punktezahl</t>
  </si>
  <si>
    <t>5.2.3</t>
  </si>
  <si>
    <t>Benchmark - Ergebnisse der fp32 und fp64 GPUs</t>
  </si>
  <si>
    <t>A 31 - A-Kriterium</t>
  </si>
  <si>
    <t>A 32 - A-Kriterium</t>
  </si>
  <si>
    <t>A 33 - A-Kriterium</t>
  </si>
  <si>
    <t>A 35 - A-Kriterium</t>
  </si>
  <si>
    <t>A 36 - A-Kriterium</t>
  </si>
  <si>
    <t>A 37 - A-Kriterium</t>
  </si>
  <si>
    <t>A 40 - A-Kriterium</t>
  </si>
  <si>
    <t>A 41 - A-Kriterium</t>
  </si>
  <si>
    <t>A 42 - A-Kriterium</t>
  </si>
  <si>
    <t>A 43 - A-Kriterium</t>
  </si>
  <si>
    <t>A 44 - A-Kriterium</t>
  </si>
  <si>
    <t>A 45 - A-Kriterium</t>
  </si>
  <si>
    <t>A 46 - A-Kriterium</t>
  </si>
  <si>
    <t>A 47 - A-Kriterium</t>
  </si>
  <si>
    <t>A 48 - A-Kriterium</t>
  </si>
  <si>
    <t>A 49 - A-Kriterium</t>
  </si>
  <si>
    <t>A 50 - A-Kriterium</t>
  </si>
  <si>
    <t>A 51 - A-Kriterium</t>
  </si>
  <si>
    <t>A 52 - A-Kriterium</t>
  </si>
  <si>
    <t>A 89 - A-Kriterium</t>
  </si>
  <si>
    <t>A 88 - A-Kriterium</t>
  </si>
  <si>
    <t>A 87 - A-Kriterium</t>
  </si>
  <si>
    <t>A 86 - A-Kriterium</t>
  </si>
  <si>
    <t>A 85 - A-Kriterium</t>
  </si>
  <si>
    <t>A 84 - A-Kriterium</t>
  </si>
  <si>
    <t>A 83 - A-Kriterium</t>
  </si>
  <si>
    <t>A 82 - A-Kriterium</t>
  </si>
  <si>
    <t>A 81 - A-Kriterium</t>
  </si>
  <si>
    <t>A 80 - A-Kriterium</t>
  </si>
  <si>
    <t>A 79 - A-Kriterium</t>
  </si>
  <si>
    <t>A 78 - A-Kriterium</t>
  </si>
  <si>
    <t>A 68 - A-Kriterium</t>
  </si>
  <si>
    <t>A 69 - A-Kriterium</t>
  </si>
  <si>
    <t>A 70 - A-Kriterium</t>
  </si>
  <si>
    <t>A 71 - A-Kriterium</t>
  </si>
  <si>
    <t>A 72 - A-Kriterium</t>
  </si>
  <si>
    <t>A 73 - A-Kriterium</t>
  </si>
  <si>
    <t>A 74 - A-Kriterium</t>
  </si>
  <si>
    <t>A 75 - A-Kriterium</t>
  </si>
  <si>
    <t>A 76 - A-Kriterium</t>
  </si>
  <si>
    <t>A 77 - A-Kriterium</t>
  </si>
  <si>
    <t>A 67 - A-Kriterium</t>
  </si>
  <si>
    <t>A 66 - A-Kriterium</t>
  </si>
  <si>
    <t>A 53 - A-Kriterium</t>
  </si>
  <si>
    <t>A 54 - A-Kriterium</t>
  </si>
  <si>
    <t>A 55 - A-Kriterium</t>
  </si>
  <si>
    <t>A 56 - A-Kriterium</t>
  </si>
  <si>
    <t>A 57 - A-Kriterium</t>
  </si>
  <si>
    <t>A 58 - A-Kriterium</t>
  </si>
  <si>
    <t>A 59 - A-Kriterium</t>
  </si>
  <si>
    <t>A 60 - A-Kriterium</t>
  </si>
  <si>
    <t>A 61 - A-Kriterium</t>
  </si>
  <si>
    <t>A 62 - A-Kriterium</t>
  </si>
  <si>
    <t>A 63 - A-Kriterium</t>
  </si>
  <si>
    <t>A 64 - A-Kriterium</t>
  </si>
  <si>
    <t>A 65 - A-Kriterium</t>
  </si>
  <si>
    <t>5.2.4</t>
  </si>
  <si>
    <t>3.5.2 Storage Software</t>
  </si>
  <si>
    <t>5.1</t>
  </si>
  <si>
    <t>3.5.2</t>
  </si>
  <si>
    <t>3.2.1</t>
  </si>
  <si>
    <t>3.3.1</t>
  </si>
  <si>
    <t>Die maximale Leistungsaufnahme des gesamten Clusters muss unterhalb 150 kW liegen.</t>
  </si>
  <si>
    <t>Für sämtliche gelieferte Hardware muss für mindestens 5 Jahre ab dem Zeitpunkt der Endabnahme eine Garantie inklusive vor - Ort Service geleistet werden.</t>
  </si>
  <si>
    <t>Es müssen ausschließlich Neugeräte geliefert werden.</t>
  </si>
  <si>
    <t>Die angebotene Technik lässt sich mit max. 2 PDUs vom Typ Rittal DK 7979.537 pro Rack betreiben.</t>
  </si>
  <si>
    <t>Die max. Leistungsaufnahme pro Rack für die elektrisch redundanten Nodes, Netzwerk- oder Storagekomponenten muss unterhalb 20 kVA liegen</t>
  </si>
  <si>
    <t>Die Gehäuse aller Nodes, Netzwerk- oder Storagekomponenten müssen rackmountfähig sein.</t>
  </si>
  <si>
    <t>Alle Compute Nodes müssen von einem einheitlichen Hersteller sein.</t>
  </si>
  <si>
    <t>3.3</t>
  </si>
  <si>
    <t>Alle CPUs in den Compute Nodes müssen vom gleichen Modell und für den Gebrauch in Servern vorgesehen sein sowie die Architektur x86_64 aufweisen.</t>
  </si>
  <si>
    <t>Alle CPUs in den Compute Nodes müssen jeweils mind. 96 Rechenkerne haben, mind. 4MB L3-Cache pro Kern besitzen und dürfen max. 400Watt TDP verbrauchen.</t>
  </si>
  <si>
    <t>Es müssen exakt 16 CPU Compute Nodes angeboten werden</t>
  </si>
  <si>
    <t>3.3, 3.4</t>
  </si>
  <si>
    <t>Alle Server Management Controller (BMC) der Compute-, Management- und Login-Nodes müssen über die Redfish oder die IPMI API steuerbar sein sowie die erweiterten BMC Funktionen freigeschaltet haben (u.a. Power Capping)</t>
  </si>
  <si>
    <t>A 24 - A-Kriterium</t>
  </si>
  <si>
    <t>A 25 - A-Kriterium</t>
  </si>
  <si>
    <t>A 26 - A-Kriterium</t>
  </si>
  <si>
    <t>A 27 - A-Kriterium</t>
  </si>
  <si>
    <t>Alle PCIe Steckkarten der Compute-, Management- und Login-Nodes müssen mit mind. PCIe Gen 4 betrieben werden.</t>
  </si>
  <si>
    <t>Alle aktiven Komponenten der Ethernet- und Infiniband-Netzwerke müssen eine redundant ausgelegte Stromversorgung besitzen.</t>
  </si>
  <si>
    <t>Zu jeder benötigten Ethernet- und Infiniband-Netzwerkanbindung muss ein in Art und Beschaffenheit passendes Kabel mitgeliefert werden.</t>
  </si>
  <si>
    <t>A 28 - A-Kriterium</t>
  </si>
  <si>
    <t>A 29 - A-Kriterium</t>
  </si>
  <si>
    <t>A 30 - A-Kriterium</t>
  </si>
  <si>
    <t>3.3.3</t>
  </si>
  <si>
    <t>Es müssen exakt 8 GPU fp64 Compute Nodes angeboten werden</t>
  </si>
  <si>
    <t>Alle Compute-, Management- und Login-Nodes müssen einen 24h Burn-In Test bestanden haben.</t>
  </si>
  <si>
    <t>3.4.1</t>
  </si>
  <si>
    <t>Die max. Leistungsaufnahme pro Rack für die elektrisch nicht redundanten Nodes, Netzwerk- oder Storagekomponenten muss unterhalb 40 kVA liegen.</t>
  </si>
  <si>
    <t>Alle CPUs in den Management- und Login-Nodes müssen vom gleichen Modell und für den Gebrauch in Servern vorgesehen sein sowie die Architektur x86_64 aufweisen.</t>
  </si>
  <si>
    <t>3.4</t>
  </si>
  <si>
    <t>Alle CPUs in den Management- und Login-Nodes müssen jeweils mind. 24 Rechenkerne und einen Basistakt/base frequency von mind. 3,5 GHz besitzen.</t>
  </si>
  <si>
    <t>Alle Management- und Login-Nodes müssen jeweils mind. 768GB RAM besitzen.</t>
  </si>
  <si>
    <t>Alle Compute-, Management- und Login-Nodes müssen jeweils mind. einen Server Management Controller (BMC) besitzen, der mit mind. einer Ethernet Schnittstelle mit mind. 1 Gbit an das HPC Ethernet angeschlossen ist.</t>
  </si>
  <si>
    <t>Alle Compute-, Management- und Login-Nodes müssen jeweils mit mind. 2 CPUs ausgestattet sein.</t>
  </si>
  <si>
    <t>Jeder Compute Node muss mind. 1536GB RAM besitzen.</t>
  </si>
  <si>
    <t>Alle Compute-, Management- und Login-Nodes müssen jeweils mind. eine Infiniband Schnittstelle mit mind. je NDR 200Gbit/s besitzen, welche mit mind. PCIe Gen 4 betrieben wird.</t>
  </si>
  <si>
    <t>Jeder GPU fp64 Compute Node muss mit vier GPUs ausgestattet sein, die jeweils mit mind. 141GB RAM mit ECC ausgestattet sind.</t>
  </si>
  <si>
    <t>Jeder Management Node muss mind. einen SAS-4/SAS 24G HBA mit mind. PCIE 4.0 x8 zum Anschluss eines Festplattensystems/JBOD für die HPC Managementdaten besitzen.</t>
  </si>
  <si>
    <t>Jeder Compute Node muss noch um mind. eine weitere NVMe SSD erweiterbar sein.</t>
  </si>
  <si>
    <t>Alle GPUs der GPU fp32 Compute Nodes müssen jeweils passiv gekühlt werden sowie CUDA und GPUDirect kompatibel sein.</t>
  </si>
  <si>
    <t>Alle GPUs innerhalb eines GPU fp64 Compute Nodes müssen untereinander mit NVLink verbunden, passiv gekühlt sowie CUDA und GPUDirect kompatibel sein.</t>
  </si>
  <si>
    <t>Alle RAM-Module in den Compute Nodes müssen mind. der DDR5 Norm entsprechen, mit ECC Fehlerkorrektur ausgestattet sein, mind. 64GB Kapazität pro Modul besitzen und mit mind. 6000 MT/s betrieben werden.</t>
  </si>
  <si>
    <t>Die angebotene Technik muss physisch in 7 Racks vom Typ Rittal VX IT 5309.816 passen. Eine Tiefe über 100cm hinaus ist zulässig.</t>
  </si>
  <si>
    <t>Alle Management-, Login- und Storage-Nodes müssen redundant ausgelegte Datenträger (RAID), eine redundant ausgelegte Ethernet Anbindung und eine redundant ausgelegte Stromversorgung besitzen.</t>
  </si>
  <si>
    <t>Alle Compute Nodes müssen jeweils mind. 1 NVMe SSD mit mind. 3,8TB Kapazität und einer Lebensdauer von mind. 1 DWPD besitzen.</t>
  </si>
  <si>
    <t>3.2.2, 3.3, 3.4</t>
  </si>
  <si>
    <t>Anzahl der gelieferten GPU fp32 Compute Nodes</t>
  </si>
  <si>
    <t>Kriterien für das eVergabe Tool</t>
  </si>
  <si>
    <t>B 34 - B-Kriterium: Anzahl der GPU fp32 Compute Nodes - Punkt 3.3.2 GPU fp32 Compute Nodes</t>
  </si>
  <si>
    <t>Alle RAM-Module in den Compute Nodes müssen mind. der DDR5 Norm entsprechen, mit ECC Fehlerkorrektur ausgestattet sein, mind. 32GB Kapazität pro Modul besitzen und mit mind. 6000 MT/s betrieben werden.</t>
  </si>
  <si>
    <t>Sollte ein Management Node gleichzeitig auch NFS Server sein, müssen genügend externe SAS Anschlüsse sowie genügend PCIe Bandbreite zur Verfügung gestellt werden, um ein zusätzliches Festplattensystem/JBOD für den Home/NFS Storage Bereich performant betreiben zu können.</t>
  </si>
  <si>
    <t>3.4.2</t>
  </si>
  <si>
    <t>Alle Compute Nodes müssen jeweils mind. eine Ethernet Schnittstelle mit mind. je 10 GbE zum Anschluss an das HPC Ethernet besitzen.</t>
  </si>
  <si>
    <t>Benchmark - Ergebnisse der CPUs der Compute Nodes</t>
  </si>
  <si>
    <t>3.5.1</t>
  </si>
  <si>
    <t>Der Home Bereich darf nur für die Login- und Management Nodes beschreibbar sein. Für die Compute Nodes wird der Home Bereich nur lesend freigegeben.</t>
  </si>
  <si>
    <t>3.2.2, 3.5.1</t>
  </si>
  <si>
    <t>Es müssen mind. zwei Management Nodes angeboten werden.</t>
  </si>
  <si>
    <t>Es müssen mind. zwei Login Nodes angeboten werden.</t>
  </si>
  <si>
    <t>Der Home Bereich muss eine Datensicherung mithilfe von Dateisystem Snapshots ermöglichen.</t>
  </si>
  <si>
    <t>Der Home Bereich muss auf Basis von NFS realisiert werden.</t>
  </si>
  <si>
    <t>Es dürfen keine HDDs und SSDs im selben Plattensystem gemischt betrieben werden.</t>
  </si>
  <si>
    <t>3.5.3.1</t>
  </si>
  <si>
    <t>Der Ausfall jeder einzelnen SSD bzw. HDD im Storage Bereich muss durch RAID abgesichert sein.</t>
  </si>
  <si>
    <t>Bei allen geteilten Festplattensystemen müssen hot-swap, dual-port SSDs bzw. HDDs verwendet werden.</t>
  </si>
  <si>
    <t>Jedes Festplattensystem muss intern mind. zwei redundante Controller und zwei redundante Netzteile besitzen.</t>
  </si>
  <si>
    <t>3.5.3.2</t>
  </si>
  <si>
    <t>Die Storagebereiche Scratch und Home müssen über das HPC Infiniband Netzwerk mit allen Compute-, Management- und Login-Nodes verbunden sein.</t>
  </si>
  <si>
    <t>Alle Lustre MetaDatenServer bzw. ObjektStorageServer müssen mit mind. 256GB DDR4 RAM mit ECC ausgestattet sein.</t>
  </si>
  <si>
    <t>Jeder Lustre MetaDatenServer muss mind. einen herstellerspezifischen PCIe Bus zum Sharen von NVMe SSDs zwischen zwei Servern/Nodes/Controllern oder aber mind. einen 1 SAS-4/SAS 24G HBA besitzen</t>
  </si>
  <si>
    <t>Jeder Lustre ObjektStorageServer muss mind. zwei SAS-4/SAS 24G HBA besitzen, die jeweils mit mind. mit PCIe 4.0 x8 betrieben werden.</t>
  </si>
  <si>
    <t>Alle Lustre MetaDatenServer bzw. ObjektStorageServer müssen jeweils mind. einen Server Management Controller (BMC) besitzen, der mit mind. einer Ethernet Schnittstelle mit mind. 1 Gbit an das HPC Ethernet angeschlossen und über die Redfish oder die IPMI API steuerbar ist.</t>
  </si>
  <si>
    <t>Alle Lustre MetaDatenServer bzw. ObjektStorageServer müssen jeweils einen 24h Burn-In Test bestanden haben.</t>
  </si>
  <si>
    <t>Werden die Lustre MetaDatenServer und die Lustre ObjektStorageServer als separate Hardware realisiert, sind mind. zwei Server als MetaDatenServer und mind. zwei weitere Server als ObjektStorageServer anzubieten.</t>
  </si>
  <si>
    <t>3.5.3.3</t>
  </si>
  <si>
    <t>3.2.2, 3.5.2</t>
  </si>
  <si>
    <t>Für jeden Lustre MetaDatenServer bzw. ObjektStorageServer muss eine kalte Redundanz gewährleistet sein, d.h. im Fehlerfall muss ein anderer Lustre Server dessen Funktion innerhalb von 5 Minuten übernehmen.</t>
  </si>
  <si>
    <t>Die Lustre ObjektDatenTargets müssen insgesamt mind. 1290TB effektiv nutzbare Netto Kapazität besitzen, aus insgesamt mind. 180 HDDs bestehen und mit RAID abgesichert sein.</t>
  </si>
  <si>
    <t>Es ist zulässig, die NFS Server und die Management Nodes auf derselben Serverhardware zu betreiben, wenn im Fehlerfall mind. ein weiterer kombinierter NFS/Management Server zur Verfügung steht, der dessen Funktion übernimmt.</t>
  </si>
  <si>
    <t>Es ist zulässig, einen Lustre MetaDatenServer und einen ObjektStorageServer auf derselben Serverhardware zu betreiben, wenn im Fehlerfall mind. ein weiterer kombinierter MetaDaten/ObjektStorage Server zur Verfügung steht, der dessen Funktion übernimmt.</t>
  </si>
  <si>
    <t>Als MetaDatenTarget bzw. ObjektStorageTarget müssen zwischen den Lustre Servern geteilte Festplattensysteme mit redundanten internen Controllern eingesetzt werden.</t>
  </si>
  <si>
    <t>Als NFS Backend- bzw. Managementdaten - Storage müssen zwischen den NFS bzw. Management Servern geteilte Festplattensysteme mit redundanten internen Controllern eingesetzt werden.</t>
  </si>
  <si>
    <t>3.5.3.4, 3.5.3.5</t>
  </si>
  <si>
    <t>Ein Mischbetrieb von NFS Backend Storage und Managementdaten Storage im selben Festplattensystem ist nicht zulässig.</t>
  </si>
  <si>
    <t>Der NFS Backend Storage muss mind. 425TB effektiv nutzbare Netto Kapazität besitzen, aus mind. 60 HDDs bestehen und mit RAID abgesichert sein.</t>
  </si>
  <si>
    <t>Der NFS Backend Storage muss für den Benchmark io500.posix.ior-easy-write.nfs einen Wert von mind. 4,8 GiB/s erreichen.</t>
  </si>
  <si>
    <t>Die Lustre MetaDatenTargets und ObjektStorageTargets müssen auf separaten Festplattensystemen laufen, d.h. ein Mischbetrieb von MetaDatenTargets und ObjektStorageTargets im selben Festplattensystem ist nicht zulässig.</t>
  </si>
  <si>
    <t>Werden die NFS Server und die Management Nodes als separate Hardware realisiert, sind mind. zwei Server als NFS Server und mind. zwei Server als Management Node anzubieten.</t>
  </si>
  <si>
    <t>Werden die NFS Server und die Management Nodes auf derselben Serverhardware realisiert, sind mind. zwei kombinierte NFS/Management Server anzubieten.</t>
  </si>
  <si>
    <t>3.5.3.5</t>
  </si>
  <si>
    <t>Der Storage für die Managementdaten muss mind. 6.900 GB effektiv nutzbare Netto Kapazität besitzen, aus mind. 4 SAS SSDs bestehen und mit RAID Mirroring abgesichert sein.</t>
  </si>
  <si>
    <t>A 91 - A-Kriterium</t>
  </si>
  <si>
    <t>Es muss mind. ein unmanaged Infiniband Switch mit mind. 128 nutzbaren Ports zu je NDR 200 Gbit/s, „power-to-connector airflow“ und mind. zwei  redundanten Netzteilen angeboten werden.</t>
  </si>
  <si>
    <t>Alle Infiniband Adapter müssen mind. NDR 200 Gbit/s fähig sein sowie GPUDirect RDMA und GPUDirect Storage unterstützen.</t>
  </si>
  <si>
    <t>Das Infiniband Netzwerk muss auf allen Netzwerkkomponenten (Switche, Netzwerkkarten im Betriebssystem) konfiguriert und funktionstüchtig übergeben werden.</t>
  </si>
  <si>
    <t>3.6.1</t>
  </si>
  <si>
    <t>Es muss ein Ethernet Netzwerk angeboten werden, welches in ein Service- und ein Management - Netzwerk unterteilt ist.</t>
  </si>
  <si>
    <t>Service- und Managementnetzwerk müssen segmentiert sein, d.h. es darf keine Layer-3 Verbindung untereinander geben. Es ist eine physische oder eine logische Trennung über VLANs zugelassen.</t>
  </si>
  <si>
    <t>Das Ethernet Netzwerk muss darüber hinaus mind. einen weiteren Switch (im Folgenden als Edge Switch bezeichnet) besitzen, der redundant mit mind. zwei Verbindungen zu je mind. 10Gbit an die Core Switche anzuschließen ist.</t>
  </si>
  <si>
    <t>Jeder Compute Node muss mit mind. ein Port zu mind. 10 GE an das Servicenetzwerk über einen Core Switch angeschlossen sein.</t>
  </si>
  <si>
    <t>Alle Login- und Management Nodes sowie Storage Server müssen redundant mit mind. zwei Ports zu je mind. 10 GE an das Servicenetzwerk über die Core Switche angeschlossen sein.</t>
  </si>
  <si>
    <t>Die Management Controller / BMCs aller Compute-, Login- und Management Nodes sowie die der Storage Server müssen mit mind. einem Port zu mind. 1Gbit an das Managementnetzwerk über einen Edge Switch angeschlossen sein.</t>
  </si>
  <si>
    <t>Die Betriebssysteminstanzen der Management Nodes müssen redundant mit mind. zwei Ports zu mind. je 10GE an das Managementnetzwerk angeschlossen sein.</t>
  </si>
  <si>
    <t>Die Managementschnittstellen aller HPC Infiniband- und Ethernet Switches, aller Festplattensysteme sowie von 14 Stromverteilerleisten müssen mit mind. einem Port mit der max. Geschwindigkeit der jeweiligen Schnittstelle an das Managementnetzwerk über einen Edge Switch angeschlossen sein.</t>
  </si>
  <si>
    <t>Das Ethernet Netzwerk muss auf allen Netzwerkkomponenten (Switche, Netzwerkkarten usw.) konfiguriert und funktionstüchtig übergeben werden.</t>
  </si>
  <si>
    <t>3.6.2</t>
  </si>
  <si>
    <t>A 93 - A-Kriterium</t>
  </si>
  <si>
    <t>A 94 - A-Kriterium</t>
  </si>
  <si>
    <t>A 95 - A-Kriterium</t>
  </si>
  <si>
    <t>A 96 - A-Kriterium</t>
  </si>
  <si>
    <t>A 97 - A-Kriterium</t>
  </si>
  <si>
    <t>A 98 - A-Kriterium</t>
  </si>
  <si>
    <t>A 99 - A-Kriterium</t>
  </si>
  <si>
    <t>A 100 - A-Kriterium</t>
  </si>
  <si>
    <t>A 101 - A-Kriterium</t>
  </si>
  <si>
    <t>A 102 - A-Kriterium</t>
  </si>
  <si>
    <t>A 103 - A-Kriterium</t>
  </si>
  <si>
    <t>3.7.1</t>
  </si>
  <si>
    <t xml:space="preserve">Das Ethernet Netzwerk muss mind. zwei Switche besitzen, die untereinander mit mind. zwei Verbindungen zu je mind. 100Gbit verbunden sind. Diese Switche werden im Folgenden als Core Switche bezeichnet. </t>
  </si>
  <si>
    <t>Jeder angebotene Ethernet Switch muss mind. zwei redundante Netzteile besitzen.</t>
  </si>
  <si>
    <t>3.7.2</t>
  </si>
  <si>
    <t>Auf allen Compute-, Management- und Login Nodes muss ein einheitliches RHEL binärkompatibles und lizenzkostenfreies Linux als Betriebssystem verwendet werden.</t>
  </si>
  <si>
    <t>Auf den Management- und Login-Nodes muss das Betriebssystem auf den lokalen Medien installiert werden.</t>
  </si>
  <si>
    <t>Auf den Compute Nodes muss ein Betriebssystemimage über das HPC Ethernet Servicenetzwerk gebootet werden.</t>
  </si>
  <si>
    <t>Auf den Management Nodes muss ein Bootserver installiert und betriebsbereit konfiguriert werden.</t>
  </si>
  <si>
    <t>3.7.3</t>
  </si>
  <si>
    <t>A 104 - A-Kriterium</t>
  </si>
  <si>
    <t>A 105 - A-Kriterium</t>
  </si>
  <si>
    <t>A 106 - A-Kriterium</t>
  </si>
  <si>
    <t>A 107 - A-Kriterium</t>
  </si>
  <si>
    <t>A 108 - A-Kriterium</t>
  </si>
  <si>
    <t>A 109 - A-Kriterium</t>
  </si>
  <si>
    <t>A 110 - A-Kriterium</t>
  </si>
  <si>
    <t>A 111 - A-Kriterium</t>
  </si>
  <si>
    <t>A 112 - A-Kriterium</t>
  </si>
  <si>
    <t>A 113 - A-Kriterium</t>
  </si>
  <si>
    <t>A 114 - A-Kriterium</t>
  </si>
  <si>
    <t>A 115 - A-Kriterium</t>
  </si>
  <si>
    <t>A 116 - A-Kriterium</t>
  </si>
  <si>
    <t>A 117 - A-Kriterium</t>
  </si>
  <si>
    <t>A 118 - A-Kriterium</t>
  </si>
  <si>
    <t>A 119 - A-Kriterium</t>
  </si>
  <si>
    <t>Jede gelieferte Software muss durch den Anbieter in der höchsten aktuellen, stabilen Version installiert und ggf. betriebsbereit konfiguriert werden.</t>
  </si>
  <si>
    <t>Auf den Management-, Login- und NFS Nodes muss eine Software für die Anbindung des Betriebssystems an die vorhandene Active Directory installiert werden.</t>
  </si>
  <si>
    <t>Jede Dienste - Software muss als Quadlet Container oder über Paketmanager auf dem jeweiligen Host installiert werden.</t>
  </si>
  <si>
    <t>Zwischen den Management Nodes muss eine Failover - Software installiert und betriebsbereit konfiguriert werden. Die Lösung muss eine Umschaltung der Management Dienste wie z.B. Provisionierung, Monitoring, Batchsystem usw. zwischen den Management Nodes ermöglichen und dabei die Bedingungen einer kalten Redundanz erfüllen.</t>
  </si>
  <si>
    <t>Zwischen den Lustre MetaDatenServern, den Lustre ObjektStorageServern sowie den NFS Servern muss eine Failover - Software installiert und betriebsbereit konfiguriert werden. Die Lösung muss eine Umschaltung der jeweiligen Storage Dienste zwischen den dazugehörigen Nodes ermöglichen und dabei die Bedingungen einer kalten Redundanz erfüllen.</t>
  </si>
  <si>
    <t>Es muss ein Ansible Playbook zur Verfügung gestellt werden, welches Warewulf über Paketmanager auf den Management Nodes installiert.</t>
  </si>
  <si>
    <t>3.7.3.1</t>
  </si>
  <si>
    <t>Für die Dienste Prometheus, Loki, Grafana und Alertmanager muss jeweils ein Ansible Playbook zur Verfügung gestellt werden, welches diese als Quadlet Container auf den Management Nodes installiert.</t>
  </si>
  <si>
    <t>Für die Dienste Ansible, SSH, SLURM, MPI, Infiniband Subnet Manager, NFS Server sowie Failover - Software muss jeweils ein Ansible Playbook zur Verfügung gestellt werden, welches diese auf den Login- bzw. Management Nodes installiert und betriebsbereit konfiguriert.</t>
  </si>
  <si>
    <t>Sollten die Lustre Server als „herkömmliche Server“, d.h. nicht als Appliance, ausgeführt sein, müssen Ansible Playbooks zur Verfügung gestellt werden, die die Dienste SSH, Infiniband - Fabric, Lustre Software sowie die Failover Software auf den Lustre Servern installieren.</t>
  </si>
  <si>
    <t>Für die Erstellung von Compute-Images muss Warewulf auf den Management Nodes installiert installiert werden.</t>
  </si>
  <si>
    <t>3.7.3.2</t>
  </si>
  <si>
    <t>Es muss eine HPC Managementlösung angeboten werden, die eine Schnittstelle für Prometheus besitzt.</t>
  </si>
  <si>
    <t>Die Software für Prometheus, Loki, Grafana und Alertmanager muss als Quadlet Container auf den Management Nodes installiert werden.</t>
  </si>
  <si>
    <t>Die Überwachung der Hardware muss über das Redfish oder IPMI Protokoll erfolgen.</t>
  </si>
  <si>
    <t>Störungsmeldungen müssen mindestens über E-Mail an die Mailadresse hpc@itz.uni-halle.de übermittelt werden.</t>
  </si>
  <si>
    <t>3.7.3.3</t>
  </si>
  <si>
    <t>Als Batchsystem muss SLURM installiert und betriebsbereit konfiguriert werden. Es müssen die Slurm Build Einstellungen nss_slurm, configless, cgroupv2 sowie Apptainer aktiviert sein.</t>
  </si>
  <si>
    <t>Es muss das Slurm Burst Buffer Plugin zur Verfügung gestellt werden.</t>
  </si>
  <si>
    <t>3.7.4</t>
  </si>
  <si>
    <t>Als Containersystem für HPC Anwendungen muss Apptainer installiert und betriebsbereit konfiguriert werden.</t>
  </si>
  <si>
    <t>3.8</t>
  </si>
  <si>
    <t>Die Schulungen müssen durch einen qualifizierten deutschsprachigen HPC Ingenieur in den Räumen der Auftraggeberin durchgeführt werden.</t>
  </si>
  <si>
    <t>Die Schulungsunterlagen sind mind. 3 Werktage vor Beginn der Schulung den Teilnehmern zu übermitteln.</t>
  </si>
  <si>
    <t>Die Schulungen müssen die Themen HPC Software, Message Passing Interface (MPI), die Dateisysteme Lustre und NFS, Konfiguration Infiniband und Ethernet, Server- und Storage - Hardware sowie frei wählbare Themen behandeln.</t>
  </si>
  <si>
    <t>Es sind zwei Schulungen zur Administration des HPC Systems über jeweils 3 Tage und für 3 Teilnehmer anzubieten.</t>
  </si>
  <si>
    <t>Es sind mind. 10 Tage Consulting / weiterführende Unterstützung anzubieten. Das Consulting hat ein qualifizierter deutschsprachiger HPC Ingenieur durchzuführen. Die Ausführung muss über Fernzugriff / per Remote erfolgen.</t>
  </si>
  <si>
    <t>Ein Consultingtag umfasst 8 Arbeitsstunden. Alle in Verbindung mit der Consultingleistung anfallenden Kosten sind einem Preis anzubieten. Nachträglich berechnete Kosten sind ausgeschlossen.</t>
  </si>
  <si>
    <t>Ein Schulungstag umfasst 8 Arbeitsstunden ohne An- und Abreise. Alle in Verbindung mit der Schulungsleistung anfallenden Kosten inklusive Schulungsunterlagen (in elektronischer Form) sind einem Preis anzubieten. Nachträglich berechnete Kosten sind ausgeschlossen.</t>
  </si>
  <si>
    <t>3.9</t>
  </si>
  <si>
    <t>Sämtliche in der Ausschreibung enthaltene Hardware muss in die von der Auftraggeberin bereitgestellten Serverschränke im Produktionsgebäude Kurt – Mothes - Straße 1, 06120 Halle eingebaut, verkabelt und in einem betriebsbereiten Zustand übergeben werden.</t>
  </si>
  <si>
    <t>Sämtliche in der Ausschreibung enthaltene Hard- und Software muss in elektronischer Weise in der Art dokumentiert werden, dass ein Wiederaufbau des HPC Systems durch einen qualifizierten Dritten anhand der Dokumentation möglich ist.</t>
  </si>
  <si>
    <t>In der Dokumentation muss die Struktur des HPC Systems veranschaulicht sein (z.B. Anordnung der Komponenten im Rack, Belegungsplan Netzwerkverkabelung u.s.w.). Sämtliche eingestellten Parameter der Systeme sowie beispielhaft die nötigen Befehle zu deren Konfiguration müssen hinterlegt sein.</t>
  </si>
  <si>
    <t>Es muss eine Vor-Ort Dokumentation in Form von Beschriftung erfolgen. Konkret bedeutet das, dass sämtliche Geräte und Kabel beschriftet werden müssen. Die Bezeichnungen müssen denen in der Dokumentation entsprechen.</t>
  </si>
  <si>
    <t>B 38 - B-Kriterium: Qualitative Kriterien CPU - Punkt 5.2.2</t>
  </si>
  <si>
    <t>B 39 - B-Kriterium: Qualitative Kriterien GPU - Punkt 5.2.3</t>
  </si>
  <si>
    <t>A 90 - A-Kriterium</t>
  </si>
  <si>
    <t>B 92 - B-Kriterium: Qualitative Kriterien Storage - Punkt 5.2.4</t>
  </si>
  <si>
    <t>A 120 - A-Kriterium</t>
  </si>
  <si>
    <t>A 121 - A-Kriterium</t>
  </si>
  <si>
    <t>A 122 - A-Kriterium</t>
  </si>
  <si>
    <t>A 123 - A-Kriterium</t>
  </si>
  <si>
    <t>A 124 - A-Kriterium</t>
  </si>
  <si>
    <t>A 125 - A-Kriterium</t>
  </si>
  <si>
    <t>A 126 - A-Kriterium</t>
  </si>
  <si>
    <t>A 127 - A-Kriterium</t>
  </si>
  <si>
    <t>A 128 - A-Kriterium</t>
  </si>
  <si>
    <t>A 129 - A-Kriterium</t>
  </si>
  <si>
    <t>A 130 - A-Kriterium</t>
  </si>
  <si>
    <t>A 131 - A-Kriterium</t>
  </si>
  <si>
    <t>A 132 - A-Kriterium</t>
  </si>
  <si>
    <t>A 133 - A-Kriterium</t>
  </si>
  <si>
    <t>A 134 - A-Kriterium</t>
  </si>
  <si>
    <t>A 135 - A-Kriterium</t>
  </si>
  <si>
    <t>A 136 - A-Kriterium</t>
  </si>
  <si>
    <t>A 137 - A-Kriterium</t>
  </si>
  <si>
    <t>A 138 - A-Kriterium</t>
  </si>
  <si>
    <t>A 139 - A-Kriterium</t>
  </si>
  <si>
    <t>A 140 - A-Kriterium</t>
  </si>
  <si>
    <t>A 141 - A-Kriterium</t>
  </si>
  <si>
    <t>A 142 - A-Kriterium</t>
  </si>
  <si>
    <t>A 143 - A-Kriterium</t>
  </si>
  <si>
    <t>A 144 - A-Kriterium</t>
  </si>
  <si>
    <t>A 145 - A-Kriterium</t>
  </si>
  <si>
    <t>A 146 - A-Kriterium</t>
  </si>
  <si>
    <t>A 147 - A-Kriterium</t>
  </si>
  <si>
    <t>Benchmark - Ergebnisse der vier Storage Bereiche Scratch, Home, Management und Lokale SSDs</t>
  </si>
  <si>
    <t>Bewertet werden die Benchmark - Ergebnisse der vier Storage Bereiche Scratch, Home, Management und Lokale SSDs. 100 Benchmark - Punkte bekommt das höchste Benchmarkergebnis, das von allen Anbietern eingereicht wurde. 0 Benchmark - Punkte werden bei der Hälfte des maximalen Scores (oder weniger) vergeben, dazwischen erfolgt eine lineare Interpolation. Es werden jeweils max. 100 Benchmark - Punkte vergeben und anschließend gewichtet.</t>
  </si>
  <si>
    <t>Bewertet werden die Benchmark - Ergebnisse der fp32 und fp64 GPUs. 100 Benchmark - Punkte bekommt das höchste Benchmarkergebnis, das von allen Anbietern eingereicht wurde. 0 Benchmark - Punkte werden bei der Hälfte des maximalen Scores (oder weniger) vergeben, dazwischen erfolgt eine lineare Interpolation. Es werden jeweils max. 100 Benchmark - Punkte vergeben und anschließend gewichtet.</t>
  </si>
  <si>
    <t>Bewertet werden die Benchmark - Ergebnisse der CPUs der Compute Nodes. 100 Benchmark - Punkte bekommt das höchste Benchmarkergebnis, das von allen Anbietern eingereicht wurde. 0 Benchmark - Punkte wird bei der Hälfte des maximalen Scores (oder weniger) vergeben, dazwischen erfolgt eine lineare Interpolation. Es werden jeweils max. 100 Benchmark - Punkte vergeben und anschließend gewichtet.</t>
  </si>
  <si>
    <t>Bewertet wird die Anzahl der GPU fp32 Compute Nodes: 0 Punkte werden bei 8 angebotenen Compute Nodes vergeben. Je 10 Punkte kommen pro zusätzlichem Knoten dazu. Es werden max. 100 Punkte vergeben.</t>
  </si>
  <si>
    <t>Bewertet wird der Zeitraum von der Auftragserteilung bis zur Endabnahme des HPC Clusters: 100 Punkte werden bei Übergabe innerhalb 40 Wochen nach Auftragserteilung vergeben. Für jede zusätzliche Woche werden jeweils 5 Punkte abgezogen.</t>
  </si>
  <si>
    <r>
      <t xml:space="preserve">Der Bieter muss zum Zeitpunkt der Ausschreibung mind. </t>
    </r>
    <r>
      <rPr>
        <sz val="10"/>
        <rFont val="Arial"/>
        <family val="2"/>
      </rPr>
      <t>drei vergleichbare Referenzinstallationen in den letzten 5 Jahren</t>
    </r>
    <r>
      <rPr>
        <sz val="10"/>
        <color theme="1"/>
        <rFont val="Arial"/>
        <family val="2"/>
      </rPr>
      <t xml:space="preserve"> mit einem Gesamtpreis inkl. MwSt. von jeweils </t>
    </r>
    <r>
      <rPr>
        <sz val="10"/>
        <rFont val="Arial"/>
        <family val="2"/>
      </rPr>
      <t>mind. 2.500.000 Euro vorweisen.</t>
    </r>
  </si>
  <si>
    <r>
      <t xml:space="preserve">Der Bieter muss zum Zeitpunkt der Ausschreibung mind. eine </t>
    </r>
    <r>
      <rPr>
        <sz val="10"/>
        <rFont val="Arial"/>
        <family val="2"/>
      </rPr>
      <t>DIN ISO9001:2015 Zertifizierung vorweisen</t>
    </r>
    <r>
      <rPr>
        <sz val="10"/>
        <color theme="1"/>
        <rFont val="Arial"/>
        <family val="2"/>
      </rPr>
      <t>.</t>
    </r>
  </si>
  <si>
    <r>
      <t xml:space="preserve">Der angebotene Gesamtpreis inkl. MwSt. muss unterhalb </t>
    </r>
    <r>
      <rPr>
        <sz val="10"/>
        <rFont val="Arial"/>
        <family val="2"/>
      </rPr>
      <t>3.000.000 Euro liegen.</t>
    </r>
  </si>
  <si>
    <t>3.3, 5.2.4</t>
  </si>
  <si>
    <t>Alle Management- und Login-Nodes müssen jeweils mind. zwei NVMe SSDs mit jeweils mind. 1,9 TB Kapazität und einer Lebensdauer von mind. 1 DWPD besitzen sowie an einem Hardware RAID Controller betrieben werden.</t>
  </si>
  <si>
    <t>3.5.3.4, 3.5.3.5, 5.2.4</t>
  </si>
  <si>
    <t>Alle SSDs der Compute Nodes müssen vom gleichen Modell und "GPUDirect Storage" kompatibel sein sowie für den Benchmark io500.posix.mdtest-hard-write.ssd einen Wert von mind. 150 kIOPS aufweisen.</t>
  </si>
  <si>
    <t>B 149 - B-Kriterium: Lieferbedingungen</t>
  </si>
  <si>
    <t>Der Managementdaten Storage muss für den Benchmark io500.posix.ior-easy-write.mgmt einen Wert von mindestens 5 GiB/s und für den Benchmark io500.posix.mdtest-easy-write.mgmt einen Wert von mindestens 170 kIOPS erreichen.</t>
  </si>
  <si>
    <t>3.5.3.5, 5.2.4</t>
  </si>
  <si>
    <t>Alle Management- und Login-Nodes müssen jeweils mind. zwei Ethernet Schnittstellen mit mind. je 10 GbE zum redundanten Anschluss an das HPC Ethernet besitzen.</t>
  </si>
  <si>
    <t>Alle Management- und Login-Nodes müssen jeweils mind. zwei Ethernet Schnittstellen mit mind. je 25 GbE sowie passende SFP28 LWL Transceiver für Server NIC und Cisco Nexus Switch zum redundanten Anschluss an das Campus Netzwerk besitzen.</t>
  </si>
  <si>
    <t>3.4, 3.2.2</t>
  </si>
  <si>
    <t>Es muss ein Storagebereich "Scratch" zur Ablage von temporären Daten der Berechnungen, die auf den Compute Nodes laufen, angeboten werden.</t>
  </si>
  <si>
    <t>Es muss ein Storagebereich "Home" zur Zwischenspeicherung von Ausgangsdaten und berechneten Ergebnissen angeboten werden.</t>
  </si>
  <si>
    <t>Der Scratch Bereich muss auf Basis des Dateisystems Lustre realisiert werden.</t>
  </si>
  <si>
    <t>Alle eingesetzten Lustre MetaDatenServer und ObjectStorageServer müssen für den active / active Betrieb konfiguriert werden.</t>
  </si>
  <si>
    <t>Um einen active / active Betrieb der Lustre Server zu ermöglichen, müssen die geteilten Festplattensysteme logisch jeweils in mind. zwei Lustre MetaDatenTargets bzw. ObjectStorageTargets unterteilt sein. Diese müssen jeweils die gleiche Anzahl an SSDs bzw. HDDs enthalten.</t>
  </si>
  <si>
    <t>Die NFS Server müssen für den active / passive Betrieb konfiguriert werden.</t>
  </si>
  <si>
    <t>Alle Lustre MetaDatenServer bzw. ObjektStorageServer müssen jeweils mind. zwei Ethernet Schnittstellen mit mind. je 10 GbE zum redundanten Anschluss an das HPC Ethernet besitzen.</t>
  </si>
  <si>
    <t>Alle Lustre MetaDatenServer bzw. ObjektStorageServer müssen jeweils mind. eine Infiniband Schnittstelle mit mind. je NDR 200Gbit/s zum redundanten Anschluss an das HPC Infiniband besitzen. Weitere bzw. schnellere Infiniband Schnittstellen sind erwünscht.</t>
  </si>
  <si>
    <t>Alle Lustre MetaDatenServer bzw. ObjektStorageServer müssen jeweils mind. zwei redundante hotswap Netzteile mit mind. Energieeffizienzklasse 80+ Platinum besitzen.</t>
  </si>
  <si>
    <t>Werden die Lustre MetaDatenServer und ObjektStorageServer auf derselben Serverhardware realisiert, sind mindestens zwei kombinierte MetaDaten/ObjektStorage - Server anzubieten.</t>
  </si>
  <si>
    <t>Die Lustre MetaDatenTargets müssen insgesamt mind. 160TB effektiv nutzbare Netto Kapazität besitzen, aus insgesamt mind. 24 NVMe bzw. SAS SSDs bestehen und mit RAID Mirroring abgesichert sein.</t>
  </si>
  <si>
    <t>Für jeden NFS Server muss eine kalte Redundanz gewährleistet sein, d.h. im Fehlerfall muss ein anderer NFS Server dessen Funktion innerhalb von 5 Minuten übernehmen.</t>
  </si>
  <si>
    <t>Als Containersystem muss Podman installiert und betriebsbereit konfiguriert werden.</t>
  </si>
  <si>
    <t>Als Provisionierungssystem muss Ansible installiert und betriebsbereit konfiguriert werden.</t>
  </si>
  <si>
    <t>Im Home Bereich muss ein separates Dateisystem für die Anwendungssoftware und die Container Repositories angelegt werden.</t>
  </si>
  <si>
    <t>In diesem Dateisystem von Home muss das Modulsystem Lmod und das Kompilierungstool Spack installiert und betriebsbereit konfiguriert werden.</t>
  </si>
  <si>
    <t>In diesem Dateisystem von Home muss die Software GCC, MPI, Intel oneAPI Base &amp; HPC Toolkit sowie das Nvidia HPC-SDK einschließlich Lua Lmod Modulen bereitgestellt werden.</t>
  </si>
  <si>
    <t>Sämtliche in der Ausschreibung enthaltene Software muss entsprechend den Abschnitten „Storage“ sowie „HPC Software" der Leistungsbeschreibung installiert, (wenn so gefordert) konfiguriert und in einem betriebsbereiten Zustand übergeben werden.</t>
  </si>
  <si>
    <t>Bewertet wird, ob eine Garantie auf die angebotene Lustre Software über 5 Jahre gewährt wird: Bei Erfüllung werden 100 Punkte vergeben.</t>
  </si>
  <si>
    <t>B 148 - B-Kriterium: Garantie</t>
  </si>
  <si>
    <t>6. Bewertungskriterien - Garantie</t>
  </si>
  <si>
    <t>Zusätzliche Gewährung einer Garantie auf die angebotene Lustre Software über 5 Jahre</t>
  </si>
  <si>
    <t>Gesamte Punktezahl - Garantie</t>
  </si>
  <si>
    <t>Die Kommunikation mit dem Garantiedienstleister muss über eine deutschsprachige Telefon-Hotline bzw. deutschsprachigen E-Mail-Austausch erfolgen.</t>
  </si>
  <si>
    <t>Die Reaktionszeit auf eine Störungsmeldung darf höchstens einen Arbeitstag in der Zeit von Montag bis Freitag (außer an gesetzlichen Feiertagen) betragen. An jedem dieser Tage muss der Garantiedienstleister mindestens 8 Stunden lang erreichbar sein.</t>
  </si>
  <si>
    <t>Jeder GPU fp32 Compute Node muss mit 4 GPUs ausgestattet sein, die jeweils mind. 96GB RAM mit ECC besitzen und mit mind. PCIe 5.0 x16 betrieben werden.</t>
  </si>
  <si>
    <t>Alle Management- und Login-Nodes müssen mit mind. zwei redundanten hotswap Netzteilen mit mind. Energieeffizienzklasse 80+ Titanium ausgestattet sein.</t>
  </si>
  <si>
    <t>Jeder Compute Node muss mit mind. 1 Netzteil mit mind. Energieeffizienzklasse 80+ Titanium ausgestattet sein.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</si>
</sst>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
    <numFmt numFmtId="165" formatCode="0.00\ %"/>
    <numFmt numFmtId="166" formatCode="#,##0&quot; €&quot;"/>
    <numFmt numFmtId="167" formatCode="0.00000"/>
  </numFmts>
  <fonts count="39" x14ac:knownFonts="1">
    <font>
      <sz val="10"/>
      <color theme="1"/>
      <name val="Arial"/>
      <charset val="1"/>
    </font>
    <font>
      <sz val="11"/>
      <color theme="1"/>
      <name val="Arial"/>
      <family val="2"/>
    </font>
    <font>
      <b/>
      <sz val="10"/>
      <color rgb="FFFFFFFF"/>
      <name val="Arial"/>
      <charset val="1"/>
    </font>
    <font>
      <b/>
      <sz val="10"/>
      <color theme="1"/>
      <name val="Arial"/>
      <charset val="1"/>
    </font>
    <font>
      <sz val="10"/>
      <color rgb="FFCC0000"/>
      <name val="Arial"/>
      <charset val="1"/>
    </font>
    <font>
      <i/>
      <sz val="10"/>
      <color rgb="FF808080"/>
      <name val="Arial"/>
      <charset val="1"/>
    </font>
    <font>
      <sz val="10"/>
      <color rgb="FF006600"/>
      <name val="Arial"/>
      <charset val="1"/>
    </font>
    <font>
      <b/>
      <sz val="18"/>
      <color theme="1"/>
      <name val="Arial"/>
      <charset val="1"/>
    </font>
    <font>
      <b/>
      <sz val="24"/>
      <color theme="1"/>
      <name val="Arial"/>
      <charset val="1"/>
    </font>
    <font>
      <b/>
      <sz val="12"/>
      <color theme="1"/>
      <name val="Arial"/>
      <charset val="1"/>
    </font>
    <font>
      <u/>
      <sz val="10"/>
      <color rgb="FF0000EE"/>
      <name val="Arial"/>
      <charset val="1"/>
    </font>
    <font>
      <sz val="10"/>
      <color rgb="FF333333"/>
      <name val="Arial"/>
      <charset val="1"/>
    </font>
    <font>
      <b/>
      <i/>
      <u/>
      <sz val="10"/>
      <color theme="1"/>
      <name val="Arial"/>
      <charset val="1"/>
    </font>
    <font>
      <sz val="11"/>
      <color theme="1"/>
      <name val="Calibri"/>
      <family val="2"/>
      <charset val="1"/>
    </font>
    <font>
      <sz val="11"/>
      <color theme="1"/>
      <name val="Arial"/>
      <family val="2"/>
      <charset val="1"/>
    </font>
    <font>
      <sz val="20"/>
      <color theme="1"/>
      <name val="Arial"/>
      <family val="2"/>
      <charset val="1"/>
    </font>
    <font>
      <sz val="12"/>
      <color theme="1"/>
      <name val="Arial"/>
      <family val="2"/>
      <charset val="1"/>
    </font>
    <font>
      <b/>
      <u/>
      <sz val="16"/>
      <color theme="1"/>
      <name val="Arial"/>
      <family val="2"/>
      <charset val="1"/>
    </font>
    <font>
      <b/>
      <sz val="12"/>
      <color theme="1"/>
      <name val="Arial"/>
      <family val="2"/>
      <charset val="1"/>
    </font>
    <font>
      <b/>
      <sz val="11"/>
      <color theme="1"/>
      <name val="Arial"/>
      <family val="2"/>
      <charset val="1"/>
    </font>
    <font>
      <sz val="11"/>
      <color rgb="FFFF0000"/>
      <name val="Arial"/>
      <family val="2"/>
      <charset val="1"/>
    </font>
    <font>
      <b/>
      <sz val="14"/>
      <name val="Arial"/>
      <family val="2"/>
      <charset val="1"/>
    </font>
    <font>
      <sz val="8"/>
      <name val="Arial"/>
      <family val="2"/>
      <charset val="1"/>
    </font>
    <font>
      <b/>
      <sz val="8"/>
      <name val="Arial"/>
      <family val="2"/>
      <charset val="1"/>
    </font>
    <font>
      <b/>
      <sz val="10"/>
      <name val="Arial"/>
      <family val="2"/>
      <charset val="1"/>
    </font>
    <font>
      <sz val="10"/>
      <name val="Arial"/>
      <family val="2"/>
      <charset val="1"/>
    </font>
    <font>
      <sz val="8"/>
      <color rgb="FF000000"/>
      <name val="Arial"/>
      <family val="2"/>
      <charset val="1"/>
    </font>
    <font>
      <b/>
      <sz val="8"/>
      <color rgb="FF000000"/>
      <name val="Arial"/>
      <family val="2"/>
      <charset val="1"/>
    </font>
    <font>
      <sz val="10"/>
      <color theme="1"/>
      <name val="Arial"/>
      <family val="2"/>
    </font>
    <font>
      <b/>
      <sz val="10"/>
      <color theme="1"/>
      <name val="Arial"/>
      <family val="2"/>
    </font>
    <font>
      <sz val="10"/>
      <name val="Arial"/>
      <family val="2"/>
    </font>
    <font>
      <sz val="10"/>
      <color theme="1"/>
      <name val="Arial"/>
      <charset val="1"/>
    </font>
    <font>
      <b/>
      <sz val="11"/>
      <color theme="1"/>
      <name val="Arial"/>
      <family val="2"/>
    </font>
    <font>
      <sz val="10"/>
      <color rgb="FFFF0000"/>
      <name val="Arial"/>
      <family val="2"/>
    </font>
    <font>
      <b/>
      <sz val="10"/>
      <name val="Arial"/>
      <family val="2"/>
    </font>
    <font>
      <b/>
      <sz val="20"/>
      <color theme="1"/>
      <name val="Arial"/>
      <family val="2"/>
      <charset val="1"/>
    </font>
    <font>
      <b/>
      <sz val="16"/>
      <color theme="1"/>
      <name val="Arial"/>
      <family val="2"/>
      <charset val="1"/>
    </font>
    <font>
      <b/>
      <sz val="16"/>
      <color theme="1"/>
      <name val="Arial"/>
      <family val="2"/>
    </font>
    <font>
      <sz val="16"/>
      <color theme="1"/>
      <name val="Arial"/>
      <family val="2"/>
    </font>
  </fonts>
  <fills count="14">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BDD7EE"/>
      </patternFill>
    </fill>
    <fill>
      <patternFill patternType="solid">
        <fgColor rgb="FFFFCCCC"/>
        <bgColor rgb="FFDDDDDD"/>
      </patternFill>
    </fill>
    <fill>
      <patternFill patternType="solid">
        <fgColor rgb="FFCC0000"/>
        <bgColor rgb="FFFF0000"/>
      </patternFill>
    </fill>
    <fill>
      <patternFill patternType="solid">
        <fgColor rgb="FFCCFFCC"/>
        <bgColor rgb="FFCCFFFF"/>
      </patternFill>
    </fill>
    <fill>
      <patternFill patternType="solid">
        <fgColor rgb="FFFFFFCC"/>
        <bgColor rgb="FFFFFFFF"/>
      </patternFill>
    </fill>
    <fill>
      <patternFill patternType="solid">
        <fgColor theme="8" tint="0.59987182226020086"/>
        <bgColor rgb="FFDDDDDD"/>
      </patternFill>
    </fill>
    <fill>
      <patternFill patternType="solid">
        <fgColor theme="7"/>
        <bgColor rgb="FFFF9900"/>
      </patternFill>
    </fill>
    <fill>
      <patternFill patternType="solid">
        <fgColor rgb="FFC0C0C0"/>
        <bgColor rgb="FFBDD7EE"/>
      </patternFill>
    </fill>
    <fill>
      <patternFill patternType="solid">
        <fgColor rgb="FFFFFF99"/>
        <bgColor rgb="FFFFFFCC"/>
      </patternFill>
    </fill>
    <fill>
      <patternFill patternType="solid">
        <fgColor rgb="FFFFFFFF"/>
        <bgColor rgb="FFFFFFCC"/>
      </patternFill>
    </fill>
  </fills>
  <borders count="46">
    <border>
      <left/>
      <right/>
      <top/>
      <bottom/>
      <diagonal/>
    </border>
    <border>
      <left style="thin">
        <color rgb="FF808080"/>
      </left>
      <right style="thin">
        <color rgb="FF808080"/>
      </right>
      <top style="thin">
        <color rgb="FF808080"/>
      </top>
      <bottom style="thin">
        <color rgb="FF808080"/>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thin">
        <color auto="1"/>
      </right>
      <top style="medium">
        <color auto="1"/>
      </top>
      <bottom/>
      <diagonal/>
    </border>
    <border>
      <left style="thin">
        <color auto="1"/>
      </left>
      <right style="medium">
        <color auto="1"/>
      </right>
      <top style="medium">
        <color auto="1"/>
      </top>
      <bottom style="thin">
        <color auto="1"/>
      </bottom>
      <diagonal/>
    </border>
    <border>
      <left style="medium">
        <color auto="1"/>
      </left>
      <right/>
      <top/>
      <bottom style="medium">
        <color auto="1"/>
      </bottom>
      <diagonal/>
    </border>
    <border>
      <left style="medium">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bottom/>
      <diagonal/>
    </border>
  </borders>
  <cellStyleXfs count="26">
    <xf numFmtId="0" fontId="0" fillId="0" borderId="0"/>
    <xf numFmtId="164" fontId="31" fillId="0" borderId="0" applyBorder="0" applyProtection="0"/>
    <xf numFmtId="0" fontId="2" fillId="2" borderId="0"/>
    <xf numFmtId="0" fontId="2" fillId="3" borderId="0"/>
    <xf numFmtId="0" fontId="3" fillId="4" borderId="0"/>
    <xf numFmtId="0" fontId="3" fillId="0" borderId="0"/>
    <xf numFmtId="0" fontId="4" fillId="5" borderId="0"/>
    <xf numFmtId="0" fontId="31" fillId="0" borderId="0" applyBorder="0" applyProtection="0"/>
    <xf numFmtId="0" fontId="2" fillId="6" borderId="0"/>
    <xf numFmtId="0" fontId="5" fillId="0" borderId="0"/>
    <xf numFmtId="0" fontId="6" fillId="7" borderId="0"/>
    <xf numFmtId="0" fontId="7" fillId="0" borderId="0"/>
    <xf numFmtId="0" fontId="8" fillId="0" borderId="0"/>
    <xf numFmtId="0" fontId="9" fillId="0" borderId="0"/>
    <xf numFmtId="0" fontId="10" fillId="0" borderId="0"/>
    <xf numFmtId="0" fontId="11" fillId="8" borderId="1"/>
    <xf numFmtId="164" fontId="31" fillId="0" borderId="0" applyBorder="0" applyProtection="0"/>
    <xf numFmtId="0" fontId="12" fillId="0" borderId="0"/>
    <xf numFmtId="0" fontId="13" fillId="0" borderId="0"/>
    <xf numFmtId="0" fontId="31" fillId="0" borderId="0"/>
    <xf numFmtId="0" fontId="31" fillId="0" borderId="0"/>
    <xf numFmtId="0" fontId="4" fillId="0" borderId="0"/>
    <xf numFmtId="0" fontId="9" fillId="0" borderId="0" applyBorder="0" applyProtection="0">
      <alignment wrapText="1"/>
    </xf>
    <xf numFmtId="0" fontId="3" fillId="0" borderId="0" applyBorder="0" applyProtection="0"/>
    <xf numFmtId="0" fontId="8" fillId="0" borderId="0" applyBorder="0" applyProtection="0"/>
    <xf numFmtId="0" fontId="9" fillId="0" borderId="0" applyBorder="0" applyProtection="0"/>
  </cellStyleXfs>
  <cellXfs count="195">
    <xf numFmtId="0" fontId="0" fillId="0" borderId="0" xfId="0"/>
    <xf numFmtId="0" fontId="14" fillId="0" borderId="0" xfId="0" applyFont="1"/>
    <xf numFmtId="0" fontId="15" fillId="0" borderId="0" xfId="0" applyFont="1"/>
    <xf numFmtId="0" fontId="16" fillId="0" borderId="0" xfId="0" applyFont="1"/>
    <xf numFmtId="164" fontId="16" fillId="0" borderId="0" xfId="1" applyFont="1" applyBorder="1" applyAlignment="1" applyProtection="1"/>
    <xf numFmtId="164" fontId="16" fillId="0" borderId="0" xfId="1" applyFont="1" applyBorder="1" applyAlignment="1" applyProtection="1">
      <alignment horizontal="center"/>
    </xf>
    <xf numFmtId="0" fontId="14" fillId="0" borderId="0" xfId="0" applyFont="1" applyAlignment="1">
      <alignment wrapText="1"/>
    </xf>
    <xf numFmtId="0" fontId="17" fillId="0" borderId="0" xfId="0" applyFont="1" applyAlignment="1"/>
    <xf numFmtId="0" fontId="18" fillId="0" borderId="0" xfId="0" applyFont="1" applyAlignment="1"/>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9" borderId="4" xfId="0" applyFont="1" applyFill="1" applyBorder="1" applyAlignment="1">
      <alignment horizontal="left" vertical="center" wrapText="1"/>
    </xf>
    <xf numFmtId="0" fontId="14" fillId="0" borderId="4" xfId="0" applyFont="1" applyBorder="1" applyAlignment="1">
      <alignment horizontal="left" vertical="center" wrapText="1"/>
    </xf>
    <xf numFmtId="164" fontId="14" fillId="0" borderId="4" xfId="1" applyFont="1" applyBorder="1" applyAlignment="1" applyProtection="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9" fillId="0" borderId="6" xfId="0" applyFont="1" applyBorder="1" applyAlignment="1">
      <alignment wrapText="1"/>
    </xf>
    <xf numFmtId="0" fontId="18" fillId="0" borderId="4" xfId="0" applyFont="1" applyBorder="1" applyAlignment="1">
      <alignment horizontal="left" vertical="center"/>
    </xf>
    <xf numFmtId="0" fontId="19" fillId="0" borderId="7" xfId="0" applyFont="1" applyBorder="1" applyAlignment="1">
      <alignment horizontal="left" vertical="center"/>
    </xf>
    <xf numFmtId="0" fontId="19" fillId="0" borderId="8" xfId="0" applyFont="1" applyBorder="1" applyAlignment="1">
      <alignment horizontal="left" vertical="center"/>
    </xf>
    <xf numFmtId="0" fontId="19" fillId="0" borderId="8" xfId="0" applyFont="1" applyBorder="1" applyAlignment="1">
      <alignment horizontal="center" wrapText="1"/>
    </xf>
    <xf numFmtId="0" fontId="19" fillId="0" borderId="0" xfId="0" applyFont="1" applyBorder="1" applyAlignment="1">
      <alignment wrapText="1"/>
    </xf>
    <xf numFmtId="0" fontId="14" fillId="0" borderId="9" xfId="0" applyFont="1" applyBorder="1" applyAlignment="1">
      <alignment horizontal="left" vertical="center" wrapText="1"/>
    </xf>
    <xf numFmtId="0" fontId="14" fillId="0" borderId="9" xfId="0" applyFont="1" applyBorder="1" applyAlignment="1">
      <alignment wrapText="1"/>
    </xf>
    <xf numFmtId="165" fontId="20" fillId="0" borderId="9" xfId="0" applyNumberFormat="1" applyFont="1" applyBorder="1" applyAlignment="1">
      <alignment horizontal="center" vertical="center"/>
    </xf>
    <xf numFmtId="0" fontId="14" fillId="0" borderId="10" xfId="0" applyFont="1" applyBorder="1" applyAlignment="1">
      <alignment wrapText="1"/>
    </xf>
    <xf numFmtId="0" fontId="14" fillId="10" borderId="2" xfId="0" applyFont="1" applyFill="1" applyBorder="1" applyAlignment="1">
      <alignment wrapText="1"/>
    </xf>
    <xf numFmtId="0" fontId="14" fillId="0" borderId="2" xfId="0" applyFont="1" applyBorder="1" applyAlignment="1">
      <alignment wrapText="1"/>
    </xf>
    <xf numFmtId="165" fontId="14" fillId="0" borderId="2" xfId="1" applyNumberFormat="1" applyFont="1" applyBorder="1" applyAlignment="1" applyProtection="1">
      <alignment horizontal="center" wrapText="1"/>
    </xf>
    <xf numFmtId="0" fontId="14" fillId="0" borderId="2" xfId="0" applyFont="1" applyBorder="1" applyAlignment="1">
      <alignment horizontal="center" wrapText="1"/>
    </xf>
    <xf numFmtId="0" fontId="14" fillId="0" borderId="3" xfId="0" applyFont="1" applyBorder="1" applyAlignment="1">
      <alignment horizontal="center" wrapText="1"/>
    </xf>
    <xf numFmtId="0" fontId="14" fillId="10" borderId="9" xfId="0" applyFont="1" applyFill="1" applyBorder="1" applyAlignment="1">
      <alignment wrapText="1"/>
    </xf>
    <xf numFmtId="165" fontId="14" fillId="0" borderId="9" xfId="1" applyNumberFormat="1" applyFont="1" applyBorder="1" applyAlignment="1" applyProtection="1">
      <alignment horizontal="center" wrapText="1"/>
    </xf>
    <xf numFmtId="0" fontId="14" fillId="0" borderId="9" xfId="0" applyFont="1" applyBorder="1" applyAlignment="1">
      <alignment horizontal="center" wrapText="1"/>
    </xf>
    <xf numFmtId="0" fontId="14" fillId="0" borderId="10" xfId="0" applyFont="1" applyBorder="1" applyAlignment="1">
      <alignment horizontal="center" wrapText="1"/>
    </xf>
    <xf numFmtId="0" fontId="14" fillId="10" borderId="11" xfId="0" applyFont="1" applyFill="1" applyBorder="1" applyAlignment="1">
      <alignment wrapText="1"/>
    </xf>
    <xf numFmtId="0" fontId="14" fillId="0" borderId="11" xfId="0" applyFont="1" applyBorder="1" applyAlignment="1">
      <alignment wrapText="1"/>
    </xf>
    <xf numFmtId="165" fontId="14" fillId="0" borderId="12" xfId="1" applyNumberFormat="1" applyFont="1" applyBorder="1" applyAlignment="1" applyProtection="1">
      <alignment horizontal="center" wrapText="1"/>
    </xf>
    <xf numFmtId="0" fontId="14" fillId="0" borderId="11" xfId="0" applyFont="1" applyBorder="1" applyAlignment="1">
      <alignment horizontal="center" wrapText="1"/>
    </xf>
    <xf numFmtId="0" fontId="14" fillId="0" borderId="12" xfId="0" applyFont="1" applyBorder="1" applyAlignment="1">
      <alignment horizontal="center" wrapText="1"/>
    </xf>
    <xf numFmtId="0" fontId="19" fillId="0" borderId="0" xfId="0" applyFont="1" applyBorder="1" applyAlignment="1">
      <alignment horizontal="left" vertical="center"/>
    </xf>
    <xf numFmtId="0" fontId="14" fillId="9" borderId="2" xfId="0" applyFont="1" applyFill="1" applyBorder="1" applyAlignment="1">
      <alignment wrapText="1"/>
    </xf>
    <xf numFmtId="0" fontId="14" fillId="9" borderId="9" xfId="0" applyFont="1" applyFill="1" applyBorder="1" applyAlignment="1">
      <alignment wrapText="1"/>
    </xf>
    <xf numFmtId="0" fontId="14" fillId="9" borderId="11" xfId="0" applyFont="1" applyFill="1" applyBorder="1" applyAlignment="1">
      <alignment wrapText="1"/>
    </xf>
    <xf numFmtId="165" fontId="14" fillId="0" borderId="11" xfId="1" applyNumberFormat="1" applyFont="1" applyBorder="1" applyAlignment="1" applyProtection="1">
      <alignment horizontal="center" wrapText="1"/>
    </xf>
    <xf numFmtId="0" fontId="14" fillId="10" borderId="9" xfId="0" applyFont="1" applyFill="1" applyBorder="1"/>
    <xf numFmtId="0" fontId="14" fillId="0" borderId="2" xfId="0" applyFont="1" applyBorder="1" applyAlignment="1">
      <alignment vertical="center"/>
    </xf>
    <xf numFmtId="0" fontId="14" fillId="9" borderId="2" xfId="0" applyFont="1" applyFill="1" applyBorder="1" applyAlignment="1">
      <alignment vertical="center" wrapText="1"/>
    </xf>
    <xf numFmtId="0" fontId="14" fillId="0" borderId="2" xfId="0" applyFont="1" applyBorder="1" applyAlignment="1">
      <alignment vertical="center" wrapText="1"/>
    </xf>
    <xf numFmtId="0" fontId="14" fillId="0" borderId="5" xfId="0" applyFont="1" applyBorder="1" applyAlignment="1">
      <alignment vertical="center" wrapText="1"/>
    </xf>
    <xf numFmtId="164" fontId="14" fillId="0" borderId="2" xfId="1" applyFont="1" applyBorder="1" applyAlignment="1" applyProtection="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10" borderId="2" xfId="0" applyFont="1" applyFill="1" applyBorder="1" applyAlignment="1">
      <alignment vertical="center" wrapText="1"/>
    </xf>
    <xf numFmtId="0" fontId="13" fillId="11" borderId="0" xfId="18" applyFont="1" applyFill="1"/>
    <xf numFmtId="0" fontId="13" fillId="11" borderId="13" xfId="18" applyFont="1" applyFill="1" applyBorder="1" applyProtection="1"/>
    <xf numFmtId="0" fontId="13" fillId="11" borderId="14" xfId="18" applyFont="1" applyFill="1" applyBorder="1" applyProtection="1"/>
    <xf numFmtId="0" fontId="13" fillId="11" borderId="15" xfId="18" applyFont="1" applyFill="1" applyBorder="1" applyProtection="1"/>
    <xf numFmtId="0" fontId="21" fillId="11" borderId="16" xfId="18" applyFont="1" applyFill="1" applyBorder="1" applyProtection="1"/>
    <xf numFmtId="0" fontId="13" fillId="11" borderId="0" xfId="18" applyFont="1" applyFill="1" applyBorder="1" applyProtection="1"/>
    <xf numFmtId="0" fontId="13" fillId="11" borderId="17" xfId="18" applyFont="1" applyFill="1" applyBorder="1" applyProtection="1"/>
    <xf numFmtId="0" fontId="13" fillId="11" borderId="16" xfId="18" applyFont="1" applyFill="1" applyBorder="1" applyProtection="1"/>
    <xf numFmtId="0" fontId="13" fillId="11" borderId="0" xfId="18" applyFont="1" applyFill="1" applyProtection="1"/>
    <xf numFmtId="0" fontId="24" fillId="11" borderId="18" xfId="18" applyFont="1" applyFill="1" applyBorder="1" applyProtection="1"/>
    <xf numFmtId="0" fontId="13" fillId="0" borderId="19" xfId="18" applyFont="1" applyBorder="1" applyProtection="1"/>
    <xf numFmtId="0" fontId="13" fillId="11" borderId="20" xfId="18" applyFont="1" applyFill="1" applyBorder="1" applyProtection="1"/>
    <xf numFmtId="0" fontId="13" fillId="11" borderId="21" xfId="18" applyFont="1" applyFill="1" applyBorder="1" applyProtection="1"/>
    <xf numFmtId="0" fontId="13" fillId="7" borderId="22" xfId="18" applyFont="1" applyFill="1" applyBorder="1" applyProtection="1"/>
    <xf numFmtId="1" fontId="24" fillId="12" borderId="23" xfId="18" applyNumberFormat="1" applyFont="1" applyFill="1" applyBorder="1" applyAlignment="1" applyProtection="1">
      <alignment horizontal="left" vertical="center" wrapText="1"/>
    </xf>
    <xf numFmtId="1" fontId="24" fillId="13" borderId="24" xfId="18" applyNumberFormat="1" applyFont="1" applyFill="1" applyBorder="1" applyAlignment="1" applyProtection="1">
      <alignment horizontal="center" vertical="center" wrapText="1"/>
      <protection locked="0"/>
    </xf>
    <xf numFmtId="1" fontId="13" fillId="11" borderId="0" xfId="18" applyNumberFormat="1" applyFont="1" applyFill="1" applyBorder="1" applyAlignment="1" applyProtection="1">
      <alignment vertical="center"/>
    </xf>
    <xf numFmtId="0" fontId="13" fillId="11" borderId="0" xfId="18" applyFont="1" applyFill="1" applyBorder="1" applyAlignment="1" applyProtection="1">
      <alignment vertical="center"/>
    </xf>
    <xf numFmtId="0" fontId="13" fillId="11" borderId="17" xfId="18" applyFont="1" applyFill="1" applyBorder="1" applyAlignment="1" applyProtection="1">
      <alignment vertical="center"/>
    </xf>
    <xf numFmtId="0" fontId="13" fillId="11" borderId="0" xfId="18" applyFont="1" applyFill="1" applyAlignment="1">
      <alignment vertical="center"/>
    </xf>
    <xf numFmtId="0" fontId="25" fillId="13" borderId="24" xfId="18" applyFont="1" applyFill="1" applyBorder="1" applyAlignment="1" applyProtection="1">
      <alignment horizontal="center" vertical="center"/>
      <protection locked="0"/>
    </xf>
    <xf numFmtId="0" fontId="24" fillId="11" borderId="25" xfId="18" applyFont="1" applyFill="1" applyBorder="1" applyAlignment="1" applyProtection="1">
      <alignment horizontal="center" vertical="center"/>
    </xf>
    <xf numFmtId="0" fontId="24" fillId="11" borderId="0" xfId="18" applyFont="1" applyFill="1" applyBorder="1" applyAlignment="1" applyProtection="1">
      <alignment horizontal="center" vertical="center"/>
    </xf>
    <xf numFmtId="0" fontId="24" fillId="12" borderId="23" xfId="18" applyFont="1" applyFill="1" applyBorder="1" applyAlignment="1" applyProtection="1">
      <alignment vertical="center" wrapText="1"/>
    </xf>
    <xf numFmtId="164" fontId="24" fillId="13" borderId="24" xfId="16" applyFont="1" applyFill="1" applyBorder="1" applyAlignment="1" applyProtection="1">
      <alignment horizontal="center" vertical="center"/>
      <protection locked="0"/>
    </xf>
    <xf numFmtId="0" fontId="24" fillId="13" borderId="24" xfId="18" applyFont="1" applyFill="1" applyBorder="1" applyAlignment="1" applyProtection="1">
      <alignment horizontal="center" vertical="center"/>
      <protection locked="0"/>
    </xf>
    <xf numFmtId="0" fontId="13" fillId="11" borderId="13" xfId="18" applyFont="1" applyFill="1" applyBorder="1" applyAlignment="1" applyProtection="1">
      <alignment vertical="center"/>
    </xf>
    <xf numFmtId="0" fontId="24" fillId="12" borderId="25" xfId="18" applyFont="1" applyFill="1" applyBorder="1" applyAlignment="1" applyProtection="1">
      <alignment vertical="center" wrapText="1"/>
    </xf>
    <xf numFmtId="1" fontId="13" fillId="7" borderId="25" xfId="18" applyNumberFormat="1" applyFont="1" applyFill="1" applyBorder="1" applyAlignment="1" applyProtection="1">
      <alignment horizontal="center" vertical="center"/>
    </xf>
    <xf numFmtId="1" fontId="13" fillId="12" borderId="26" xfId="18" applyNumberFormat="1" applyFont="1" applyFill="1" applyBorder="1" applyAlignment="1" applyProtection="1">
      <alignment horizontal="center" vertical="center"/>
    </xf>
    <xf numFmtId="1" fontId="13" fillId="7" borderId="24" xfId="18" applyNumberFormat="1" applyFont="1" applyFill="1" applyBorder="1" applyAlignment="1" applyProtection="1">
      <alignment horizontal="center" vertical="center"/>
    </xf>
    <xf numFmtId="0" fontId="13" fillId="11" borderId="20" xfId="18" applyFont="1" applyFill="1" applyBorder="1" applyAlignment="1" applyProtection="1">
      <alignment vertical="center"/>
    </xf>
    <xf numFmtId="0" fontId="24" fillId="12" borderId="23" xfId="18" applyFont="1" applyFill="1" applyBorder="1" applyAlignment="1" applyProtection="1">
      <alignment vertical="center"/>
    </xf>
    <xf numFmtId="0" fontId="13" fillId="12" borderId="23" xfId="18" applyFont="1" applyFill="1" applyBorder="1" applyAlignment="1" applyProtection="1">
      <alignment vertical="center"/>
    </xf>
    <xf numFmtId="0" fontId="24" fillId="12" borderId="27" xfId="18" applyFont="1" applyFill="1" applyBorder="1" applyAlignment="1" applyProtection="1">
      <alignment horizontal="center" vertical="center"/>
    </xf>
    <xf numFmtId="0" fontId="24" fillId="12" borderId="28" xfId="18" applyFont="1" applyFill="1" applyBorder="1" applyAlignment="1" applyProtection="1">
      <alignment horizontal="center" vertical="center"/>
    </xf>
    <xf numFmtId="0" fontId="24" fillId="12" borderId="29" xfId="18" applyFont="1" applyFill="1" applyBorder="1" applyAlignment="1" applyProtection="1">
      <alignment horizontal="center" vertical="center"/>
    </xf>
    <xf numFmtId="0" fontId="24" fillId="12" borderId="30" xfId="18" applyFont="1" applyFill="1" applyBorder="1" applyAlignment="1" applyProtection="1">
      <alignment vertical="center"/>
    </xf>
    <xf numFmtId="0" fontId="13" fillId="12" borderId="31" xfId="18" applyFont="1" applyFill="1" applyBorder="1" applyAlignment="1" applyProtection="1">
      <alignment vertical="center"/>
    </xf>
    <xf numFmtId="3" fontId="13" fillId="13" borderId="32" xfId="18" applyNumberFormat="1" applyFont="1" applyFill="1" applyBorder="1" applyAlignment="1" applyProtection="1">
      <alignment horizontal="center" vertical="center"/>
      <protection locked="0"/>
    </xf>
    <xf numFmtId="3" fontId="13" fillId="13" borderId="33" xfId="18" applyNumberFormat="1" applyFont="1" applyFill="1" applyBorder="1" applyAlignment="1" applyProtection="1">
      <alignment horizontal="center" vertical="center"/>
      <protection locked="0"/>
    </xf>
    <xf numFmtId="3" fontId="13" fillId="13" borderId="34" xfId="18" applyNumberFormat="1" applyFont="1" applyFill="1" applyBorder="1" applyAlignment="1" applyProtection="1">
      <alignment horizontal="center" vertical="center"/>
      <protection locked="0"/>
    </xf>
    <xf numFmtId="3" fontId="13" fillId="13" borderId="19" xfId="18" applyNumberFormat="1" applyFont="1" applyFill="1" applyBorder="1" applyAlignment="1" applyProtection="1">
      <alignment horizontal="center" vertical="center"/>
      <protection locked="0"/>
    </xf>
    <xf numFmtId="0" fontId="24" fillId="12" borderId="35" xfId="18" applyFont="1" applyFill="1" applyBorder="1" applyAlignment="1" applyProtection="1">
      <alignment vertical="center"/>
    </xf>
    <xf numFmtId="0" fontId="13" fillId="12" borderId="35" xfId="18" applyFont="1" applyFill="1" applyBorder="1" applyAlignment="1" applyProtection="1">
      <alignment vertical="center"/>
    </xf>
    <xf numFmtId="166" fontId="13" fillId="13" borderId="8" xfId="18" applyNumberFormat="1" applyFont="1" applyFill="1" applyBorder="1" applyAlignment="1" applyProtection="1">
      <alignment horizontal="center" vertical="center"/>
      <protection locked="0"/>
    </xf>
    <xf numFmtId="166" fontId="13" fillId="13" borderId="5" xfId="18" applyNumberFormat="1" applyFont="1" applyFill="1" applyBorder="1" applyAlignment="1" applyProtection="1">
      <alignment horizontal="center" vertical="center"/>
      <protection locked="0"/>
    </xf>
    <xf numFmtId="166" fontId="13" fillId="13" borderId="36" xfId="18" applyNumberFormat="1" applyFont="1" applyFill="1" applyBorder="1" applyAlignment="1" applyProtection="1">
      <alignment horizontal="center" vertical="center"/>
      <protection locked="0"/>
    </xf>
    <xf numFmtId="0" fontId="24" fillId="12" borderId="35" xfId="18" applyFont="1" applyFill="1" applyBorder="1" applyAlignment="1" applyProtection="1">
      <alignment vertical="center" wrapText="1"/>
    </xf>
    <xf numFmtId="0" fontId="13" fillId="12" borderId="35" xfId="18" applyFont="1" applyFill="1" applyBorder="1" applyAlignment="1" applyProtection="1">
      <alignment vertical="center" wrapText="1"/>
    </xf>
    <xf numFmtId="167" fontId="13" fillId="7" borderId="8" xfId="18" applyNumberFormat="1" applyFont="1" applyFill="1" applyBorder="1" applyAlignment="1" applyProtection="1">
      <alignment horizontal="center" vertical="center"/>
    </xf>
    <xf numFmtId="167" fontId="13" fillId="7" borderId="5" xfId="18" applyNumberFormat="1" applyFont="1" applyFill="1" applyBorder="1" applyAlignment="1" applyProtection="1">
      <alignment horizontal="center" vertical="center"/>
    </xf>
    <xf numFmtId="167" fontId="13" fillId="7" borderId="37" xfId="18" applyNumberFormat="1" applyFont="1" applyFill="1" applyBorder="1" applyAlignment="1" applyProtection="1">
      <alignment horizontal="center" vertical="center"/>
    </xf>
    <xf numFmtId="167" fontId="13" fillId="7" borderId="38" xfId="18" applyNumberFormat="1" applyFont="1" applyFill="1" applyBorder="1" applyAlignment="1" applyProtection="1">
      <alignment horizontal="center" vertical="center"/>
    </xf>
    <xf numFmtId="167" fontId="13" fillId="7" borderId="22" xfId="18" applyNumberFormat="1" applyFont="1" applyFill="1" applyBorder="1" applyAlignment="1" applyProtection="1">
      <alignment horizontal="center" vertical="center"/>
    </xf>
    <xf numFmtId="0" fontId="24" fillId="12" borderId="39" xfId="18" applyFont="1" applyFill="1" applyBorder="1" applyAlignment="1" applyProtection="1">
      <alignment vertical="center" wrapText="1"/>
    </xf>
    <xf numFmtId="3" fontId="13" fillId="13" borderId="39" xfId="18" applyNumberFormat="1" applyFont="1" applyFill="1" applyBorder="1" applyAlignment="1" applyProtection="1">
      <alignment horizontal="center" vertical="center" wrapText="1"/>
      <protection locked="0"/>
    </xf>
    <xf numFmtId="1" fontId="24" fillId="7" borderId="23" xfId="18" applyNumberFormat="1" applyFont="1" applyFill="1" applyBorder="1" applyAlignment="1" applyProtection="1">
      <alignment horizontal="center" vertical="center"/>
    </xf>
    <xf numFmtId="0" fontId="24" fillId="11" borderId="13" xfId="18" applyFont="1" applyFill="1" applyBorder="1" applyAlignment="1" applyProtection="1">
      <alignment vertical="center"/>
    </xf>
    <xf numFmtId="3" fontId="13" fillId="11" borderId="0" xfId="18" applyNumberFormat="1" applyFont="1" applyFill="1" applyBorder="1" applyAlignment="1" applyProtection="1">
      <alignment vertical="center"/>
    </xf>
    <xf numFmtId="3" fontId="13" fillId="11" borderId="17" xfId="18" applyNumberFormat="1" applyFont="1" applyFill="1" applyBorder="1" applyAlignment="1" applyProtection="1">
      <alignment vertical="center"/>
    </xf>
    <xf numFmtId="0" fontId="24" fillId="12" borderId="13" xfId="18" applyFont="1" applyFill="1" applyBorder="1" applyAlignment="1" applyProtection="1">
      <alignment vertical="center" wrapText="1"/>
    </xf>
    <xf numFmtId="0" fontId="13" fillId="12" borderId="40" xfId="18" applyFont="1" applyFill="1" applyBorder="1" applyAlignment="1" applyProtection="1">
      <alignment vertical="center" wrapText="1"/>
    </xf>
    <xf numFmtId="0" fontId="13" fillId="7" borderId="13" xfId="18" applyFont="1" applyFill="1" applyBorder="1" applyAlignment="1" applyProtection="1">
      <alignment horizontal="center" vertical="center" wrapText="1"/>
    </xf>
    <xf numFmtId="0" fontId="13" fillId="7" borderId="40" xfId="18" applyFont="1" applyFill="1" applyBorder="1" applyAlignment="1" applyProtection="1">
      <alignment horizontal="center" vertical="center" wrapText="1"/>
    </xf>
    <xf numFmtId="0" fontId="13" fillId="7" borderId="15" xfId="18" applyFont="1" applyFill="1" applyBorder="1" applyAlignment="1" applyProtection="1">
      <alignment horizontal="center" vertical="center" wrapText="1"/>
    </xf>
    <xf numFmtId="0" fontId="13" fillId="11" borderId="0" xfId="18" applyFont="1" applyFill="1" applyAlignment="1">
      <alignment vertical="center" wrapText="1"/>
    </xf>
    <xf numFmtId="0" fontId="13" fillId="12" borderId="41" xfId="18" applyFont="1" applyFill="1" applyBorder="1" applyAlignment="1" applyProtection="1">
      <alignment vertical="center" wrapText="1"/>
    </xf>
    <xf numFmtId="0" fontId="13" fillId="12" borderId="30" xfId="18" applyFont="1" applyFill="1" applyBorder="1" applyAlignment="1" applyProtection="1">
      <alignment vertical="center" wrapText="1"/>
    </xf>
    <xf numFmtId="3" fontId="24" fillId="7" borderId="34" xfId="18" applyNumberFormat="1" applyFont="1" applyFill="1" applyBorder="1" applyAlignment="1" applyProtection="1">
      <alignment horizontal="center" vertical="center" wrapText="1"/>
    </xf>
    <xf numFmtId="3" fontId="24" fillId="7" borderId="33" xfId="18" applyNumberFormat="1" applyFont="1" applyFill="1" applyBorder="1" applyAlignment="1" applyProtection="1">
      <alignment horizontal="center" vertical="center" wrapText="1"/>
    </xf>
    <xf numFmtId="3" fontId="24" fillId="7" borderId="19" xfId="18" applyNumberFormat="1" applyFont="1" applyFill="1" applyBorder="1" applyAlignment="1" applyProtection="1">
      <alignment horizontal="center" vertical="center" wrapText="1"/>
    </xf>
    <xf numFmtId="0" fontId="13" fillId="12" borderId="42" xfId="18" applyFont="1" applyFill="1" applyBorder="1" applyAlignment="1" applyProtection="1">
      <alignment vertical="center" wrapText="1"/>
    </xf>
    <xf numFmtId="0" fontId="13" fillId="12" borderId="39" xfId="18" applyFont="1" applyFill="1" applyBorder="1" applyAlignment="1" applyProtection="1">
      <alignment vertical="center" wrapText="1"/>
    </xf>
    <xf numFmtId="166" fontId="24" fillId="7" borderId="38" xfId="18" applyNumberFormat="1" applyFont="1" applyFill="1" applyBorder="1" applyAlignment="1" applyProtection="1">
      <alignment horizontal="center" vertical="center" wrapText="1"/>
    </xf>
    <xf numFmtId="166" fontId="24" fillId="7" borderId="37" xfId="18" applyNumberFormat="1" applyFont="1" applyFill="1" applyBorder="1" applyAlignment="1" applyProtection="1">
      <alignment horizontal="center" vertical="center" wrapText="1"/>
    </xf>
    <xf numFmtId="166" fontId="24" fillId="7" borderId="22" xfId="18" applyNumberFormat="1" applyFont="1" applyFill="1" applyBorder="1" applyAlignment="1" applyProtection="1">
      <alignment horizontal="center" vertical="center" wrapText="1"/>
    </xf>
    <xf numFmtId="2" fontId="13" fillId="11" borderId="0" xfId="18" applyNumberFormat="1" applyFont="1" applyFill="1" applyBorder="1" applyProtection="1"/>
    <xf numFmtId="2" fontId="13" fillId="11" borderId="17" xfId="18" applyNumberFormat="1" applyFont="1" applyFill="1" applyBorder="1" applyProtection="1"/>
    <xf numFmtId="0" fontId="24" fillId="7" borderId="27" xfId="18" applyFont="1" applyFill="1" applyBorder="1" applyAlignment="1" applyProtection="1">
      <alignment horizontal="center" vertical="center"/>
    </xf>
    <xf numFmtId="0" fontId="24" fillId="7" borderId="29" xfId="18" applyFont="1" applyFill="1" applyBorder="1" applyAlignment="1" applyProtection="1">
      <alignment horizontal="center" vertical="center"/>
    </xf>
    <xf numFmtId="0" fontId="24" fillId="11" borderId="0" xfId="18" applyFont="1" applyFill="1" applyAlignment="1">
      <alignment vertical="center"/>
    </xf>
    <xf numFmtId="0" fontId="26" fillId="11" borderId="20" xfId="18" applyFont="1" applyFill="1" applyBorder="1" applyAlignment="1" applyProtection="1">
      <alignment wrapText="1"/>
    </xf>
    <xf numFmtId="0" fontId="13" fillId="11" borderId="43" xfId="18" applyFont="1" applyFill="1" applyBorder="1" applyProtection="1"/>
    <xf numFmtId="0" fontId="13" fillId="11" borderId="44" xfId="18" applyFont="1" applyFill="1" applyBorder="1" applyProtection="1"/>
    <xf numFmtId="0" fontId="28" fillId="0" borderId="0" xfId="0" applyFont="1"/>
    <xf numFmtId="0" fontId="28" fillId="0" borderId="0" xfId="0" applyFont="1" applyAlignment="1">
      <alignment wrapText="1"/>
    </xf>
    <xf numFmtId="0" fontId="29" fillId="0" borderId="0" xfId="23" applyFont="1"/>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2" fontId="14" fillId="0" borderId="3" xfId="0" applyNumberFormat="1" applyFont="1" applyBorder="1" applyAlignment="1">
      <alignment horizontal="center" wrapText="1"/>
    </xf>
    <xf numFmtId="2" fontId="14" fillId="0" borderId="10" xfId="0" applyNumberFormat="1" applyFont="1" applyBorder="1" applyAlignment="1">
      <alignment horizontal="center" wrapText="1"/>
    </xf>
    <xf numFmtId="2" fontId="14" fillId="0" borderId="12" xfId="0" applyNumberFormat="1" applyFont="1" applyBorder="1" applyAlignment="1">
      <alignment horizontal="center" wrapText="1"/>
    </xf>
    <xf numFmtId="2" fontId="14" fillId="0" borderId="45" xfId="0" applyNumberFormat="1" applyFont="1" applyBorder="1" applyAlignment="1">
      <alignment horizontal="center" wrapText="1"/>
    </xf>
    <xf numFmtId="1" fontId="19" fillId="0" borderId="8" xfId="0" applyNumberFormat="1" applyFont="1" applyBorder="1" applyAlignment="1">
      <alignment horizontal="center" wrapText="1"/>
    </xf>
    <xf numFmtId="0" fontId="16" fillId="0" borderId="0" xfId="0" applyFont="1" applyAlignment="1">
      <alignment horizontal="center" wrapText="1"/>
    </xf>
    <xf numFmtId="0" fontId="16" fillId="0" borderId="0" xfId="0" applyFont="1" applyAlignment="1">
      <alignment horizontal="center" vertical="center"/>
    </xf>
    <xf numFmtId="1" fontId="16" fillId="0" borderId="0" xfId="0" applyNumberFormat="1" applyFont="1" applyAlignment="1">
      <alignment horizontal="center"/>
    </xf>
    <xf numFmtId="0" fontId="14" fillId="0" borderId="0" xfId="0" applyFont="1" applyAlignment="1">
      <alignment horizontal="center"/>
    </xf>
    <xf numFmtId="0" fontId="16" fillId="0" borderId="0" xfId="0" applyFont="1" applyAlignment="1">
      <alignment horizontal="center"/>
    </xf>
    <xf numFmtId="0" fontId="14" fillId="0" borderId="0" xfId="0" applyFont="1" applyAlignment="1">
      <alignment horizontal="right"/>
    </xf>
    <xf numFmtId="0" fontId="16" fillId="0" borderId="0" xfId="0" applyFont="1" applyAlignment="1">
      <alignment horizontal="center" vertical="center" wrapText="1"/>
    </xf>
    <xf numFmtId="0" fontId="18" fillId="0" borderId="0" xfId="0" applyFont="1" applyBorder="1" applyAlignment="1">
      <alignment horizontal="left" vertical="center"/>
    </xf>
    <xf numFmtId="1" fontId="19" fillId="0" borderId="0" xfId="0" applyNumberFormat="1" applyFont="1" applyBorder="1" applyAlignment="1">
      <alignment horizontal="center" wrapText="1"/>
    </xf>
    <xf numFmtId="0" fontId="1" fillId="0" borderId="0" xfId="0" applyFont="1"/>
    <xf numFmtId="0" fontId="29" fillId="0" borderId="0" xfId="25" applyFont="1"/>
    <xf numFmtId="0" fontId="32" fillId="0" borderId="0" xfId="25" applyFont="1"/>
    <xf numFmtId="0" fontId="29" fillId="0" borderId="0" xfId="25" applyFont="1" applyAlignment="1">
      <alignment horizontal="center" wrapText="1"/>
    </xf>
    <xf numFmtId="0" fontId="28" fillId="0" borderId="0" xfId="24" applyFont="1"/>
    <xf numFmtId="0" fontId="28" fillId="0" borderId="0" xfId="25" applyFont="1"/>
    <xf numFmtId="0" fontId="28" fillId="0" borderId="0" xfId="23" applyFont="1"/>
    <xf numFmtId="0" fontId="28" fillId="0" borderId="0" xfId="0" applyFont="1" applyAlignment="1">
      <alignment vertical="center"/>
    </xf>
    <xf numFmtId="0" fontId="29" fillId="0" borderId="0" xfId="0" applyFont="1" applyAlignment="1">
      <alignment vertical="center"/>
    </xf>
    <xf numFmtId="14" fontId="28" fillId="0" borderId="0" xfId="0" quotePrefix="1" applyNumberFormat="1" applyFont="1" applyAlignment="1">
      <alignment horizontal="center" vertical="center"/>
    </xf>
    <xf numFmtId="0" fontId="28" fillId="0" borderId="0" xfId="0" applyFont="1" applyAlignment="1">
      <alignment horizontal="center" vertical="center"/>
    </xf>
    <xf numFmtId="0" fontId="28" fillId="0" borderId="0" xfId="0" quotePrefix="1" applyFont="1" applyAlignment="1">
      <alignment horizontal="center" vertical="center"/>
    </xf>
    <xf numFmtId="0" fontId="28" fillId="0" borderId="0" xfId="23" applyFont="1" applyAlignment="1">
      <alignment horizontal="center" vertical="center"/>
    </xf>
    <xf numFmtId="0" fontId="14" fillId="0" borderId="9" xfId="0" applyFont="1" applyBorder="1" applyAlignment="1">
      <alignment vertical="center" wrapText="1"/>
    </xf>
    <xf numFmtId="0" fontId="34" fillId="0" borderId="0" xfId="0" applyFont="1" applyAlignment="1">
      <alignment vertical="center"/>
    </xf>
    <xf numFmtId="16" fontId="28" fillId="0" borderId="0" xfId="0" quotePrefix="1" applyNumberFormat="1" applyFont="1" applyAlignment="1">
      <alignment horizontal="center" vertical="center"/>
    </xf>
    <xf numFmtId="0" fontId="33" fillId="0" borderId="0" xfId="23" applyFont="1" applyAlignment="1">
      <alignment vertical="center" wrapText="1"/>
    </xf>
    <xf numFmtId="14" fontId="28" fillId="0" borderId="0" xfId="23" quotePrefix="1" applyNumberFormat="1" applyFont="1" applyAlignment="1">
      <alignment horizontal="center" vertical="center"/>
    </xf>
    <xf numFmtId="0" fontId="32" fillId="0" borderId="0" xfId="25" applyFont="1" applyAlignment="1">
      <alignment wrapText="1"/>
    </xf>
    <xf numFmtId="0" fontId="29" fillId="0" borderId="0" xfId="25" applyFont="1" applyAlignment="1">
      <alignment wrapText="1"/>
    </xf>
    <xf numFmtId="0" fontId="29" fillId="0" borderId="0" xfId="23" applyFont="1" applyAlignment="1">
      <alignment wrapText="1"/>
    </xf>
    <xf numFmtId="0" fontId="34" fillId="0" borderId="0" xfId="0" applyFont="1" applyAlignment="1">
      <alignment vertical="center" wrapText="1"/>
    </xf>
    <xf numFmtId="0" fontId="28" fillId="0" borderId="0" xfId="24" applyFont="1" applyAlignment="1">
      <alignment horizontal="center" vertical="center"/>
    </xf>
    <xf numFmtId="0" fontId="1" fillId="0" borderId="0" xfId="25" applyFont="1" applyAlignment="1">
      <alignment horizontal="center" vertical="center"/>
    </xf>
    <xf numFmtId="0" fontId="28" fillId="0" borderId="0" xfId="25" applyFont="1" applyAlignment="1">
      <alignment horizontal="center" vertical="center"/>
    </xf>
    <xf numFmtId="0" fontId="29" fillId="0" borderId="0" xfId="25" applyFont="1" applyAlignment="1">
      <alignment horizontal="center" vertical="center" wrapText="1"/>
    </xf>
    <xf numFmtId="0" fontId="28" fillId="0" borderId="0" xfId="0" quotePrefix="1" applyFont="1" applyAlignment="1">
      <alignment horizontal="center" vertical="center" wrapText="1"/>
    </xf>
    <xf numFmtId="0" fontId="28" fillId="0" borderId="0" xfId="0" applyFont="1" applyAlignment="1">
      <alignment vertical="center" wrapText="1"/>
    </xf>
    <xf numFmtId="0" fontId="33" fillId="0" borderId="0" xfId="0" applyFont="1" applyAlignment="1">
      <alignment vertical="center" wrapText="1"/>
    </xf>
    <xf numFmtId="0" fontId="15" fillId="0" borderId="0" xfId="0" applyFont="1" applyAlignment="1">
      <alignment wrapText="1"/>
    </xf>
    <xf numFmtId="0" fontId="35" fillId="0" borderId="0" xfId="0" applyFont="1" applyAlignment="1"/>
    <xf numFmtId="0" fontId="36" fillId="0" borderId="0" xfId="0" applyFont="1" applyAlignment="1"/>
    <xf numFmtId="0" fontId="37" fillId="0" borderId="0" xfId="24" applyFont="1"/>
    <xf numFmtId="0" fontId="38" fillId="0" borderId="0" xfId="24" applyFont="1" applyAlignment="1">
      <alignment horizontal="center" vertical="center"/>
    </xf>
    <xf numFmtId="0" fontId="38" fillId="0" borderId="0" xfId="0" applyFont="1" applyAlignment="1">
      <alignment wrapText="1"/>
    </xf>
    <xf numFmtId="0" fontId="38" fillId="0" borderId="0" xfId="0" applyFont="1"/>
    <xf numFmtId="0" fontId="22" fillId="11" borderId="16" xfId="18" applyFont="1" applyFill="1" applyBorder="1" applyAlignment="1" applyProtection="1">
      <alignment horizontal="left" vertical="center" wrapText="1"/>
    </xf>
  </cellXfs>
  <cellStyles count="26">
    <cellStyle name="Accent 1 5" xfId="2" xr:uid="{00000000-0005-0000-0000-000006000000}"/>
    <cellStyle name="Accent 2 6" xfId="3" xr:uid="{00000000-0005-0000-0000-000007000000}"/>
    <cellStyle name="Accent 3 7" xfId="4" xr:uid="{00000000-0005-0000-0000-000008000000}"/>
    <cellStyle name="Accent 4" xfId="5" xr:uid="{00000000-0005-0000-0000-000009000000}"/>
    <cellStyle name="Bad 8" xfId="6" xr:uid="{00000000-0005-0000-0000-00000A000000}"/>
    <cellStyle name="Default 9" xfId="7" xr:uid="{00000000-0005-0000-0000-00000B000000}"/>
    <cellStyle name="Error 10" xfId="8" xr:uid="{00000000-0005-0000-0000-00000C000000}"/>
    <cellStyle name="Footnote 11" xfId="9" xr:uid="{00000000-0005-0000-0000-00000D000000}"/>
    <cellStyle name="Good 12" xfId="10" xr:uid="{00000000-0005-0000-0000-00000E000000}"/>
    <cellStyle name="Heading 1 14" xfId="11" xr:uid="{00000000-0005-0000-0000-00000F000000}"/>
    <cellStyle name="Heading 13" xfId="12" xr:uid="{00000000-0005-0000-0000-000010000000}"/>
    <cellStyle name="Heading 2 15" xfId="13" xr:uid="{00000000-0005-0000-0000-000011000000}"/>
    <cellStyle name="Hyperlink 16" xfId="14" xr:uid="{00000000-0005-0000-0000-000012000000}"/>
    <cellStyle name="Note 17" xfId="15" xr:uid="{00000000-0005-0000-0000-000013000000}"/>
    <cellStyle name="Prozent" xfId="1" builtinId="5"/>
    <cellStyle name="Prozent 2" xfId="16" xr:uid="{00000000-0005-0000-0000-000014000000}"/>
    <cellStyle name="Result 18" xfId="17" xr:uid="{00000000-0005-0000-0000-000015000000}"/>
    <cellStyle name="Standard" xfId="0" builtinId="0"/>
    <cellStyle name="Standard 2" xfId="18" xr:uid="{00000000-0005-0000-0000-000016000000}"/>
    <cellStyle name="Status 19" xfId="19" xr:uid="{00000000-0005-0000-0000-000017000000}"/>
    <cellStyle name="Tabellenkopf" xfId="22" xr:uid="{00000000-0005-0000-0000-00001A000000}"/>
    <cellStyle name="Text 20" xfId="20" xr:uid="{00000000-0005-0000-0000-000018000000}"/>
    <cellStyle name="Überschrift" xfId="24" xr:uid="{00000000-0005-0000-0000-00001C000000}"/>
    <cellStyle name="Überschrift 2" xfId="25" xr:uid="{00000000-0005-0000-0000-00001D000000}"/>
    <cellStyle name="Überschrift 3" xfId="23" xr:uid="{00000000-0005-0000-0000-00001B000000}"/>
    <cellStyle name="Warning 21" xfId="21" xr:uid="{00000000-0005-0000-0000-000019000000}"/>
  </cellStyles>
  <dxfs count="0"/>
  <tableStyles count="0" defaultTableStyle="TableStyleMedium2" defaultPivotStyle="PivotStyleLight16"/>
  <colors>
    <indexedColors>
      <rgbColor rgb="FF000000"/>
      <rgbColor rgb="FFFFFFFF"/>
      <rgbColor rgb="FFFF0000"/>
      <rgbColor rgb="FF00FF00"/>
      <rgbColor rgb="FF0000EE"/>
      <rgbColor rgb="FFFFFF00"/>
      <rgbColor rgb="FFFF00FF"/>
      <rgbColor rgb="FF00FFFF"/>
      <rgbColor rgb="FFCC0000"/>
      <rgbColor rgb="FF006600"/>
      <rgbColor rgb="FF000080"/>
      <rgbColor rgb="FF808000"/>
      <rgbColor rgb="FF800080"/>
      <rgbColor rgb="FF008080"/>
      <rgbColor rgb="FFC0C0C0"/>
      <rgbColor rgb="FF808080"/>
      <rgbColor rgb="FF9999FF"/>
      <rgbColor rgb="FF993366"/>
      <rgbColor rgb="FFFFFFCC"/>
      <rgbColor rgb="FFDDDDDD"/>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21"/>
  <sheetViews>
    <sheetView tabSelected="1" zoomScale="120" zoomScaleNormal="120" workbookViewId="0">
      <selection sqref="A1:A1048576"/>
    </sheetView>
  </sheetViews>
  <sheetFormatPr baseColWidth="10" defaultColWidth="10.85546875" defaultRowHeight="14.25" x14ac:dyDescent="0.2"/>
  <cols>
    <col min="1" max="1" width="2.5703125" style="1" customWidth="1"/>
    <col min="2" max="2" width="53.28515625" style="1" customWidth="1"/>
    <col min="3" max="3" width="34" style="1" customWidth="1"/>
    <col min="4" max="4" width="23.7109375" style="1" customWidth="1"/>
    <col min="5" max="5" width="36.85546875" style="1" bestFit="1" customWidth="1"/>
    <col min="6" max="6" width="10.85546875" style="1"/>
    <col min="7" max="7" width="12" style="1" customWidth="1"/>
    <col min="8" max="16384" width="10.85546875" style="1"/>
  </cols>
  <sheetData>
    <row r="1" spans="2:5" s="2" customFormat="1" ht="25.5" x14ac:dyDescent="0.35">
      <c r="B1" s="2" t="s">
        <v>0</v>
      </c>
    </row>
    <row r="3" spans="2:5" ht="25.5" x14ac:dyDescent="0.35">
      <c r="B3" s="2" t="s">
        <v>1</v>
      </c>
    </row>
    <row r="5" spans="2:5" ht="25.5" x14ac:dyDescent="0.35">
      <c r="B5" s="2" t="s">
        <v>2</v>
      </c>
    </row>
    <row r="7" spans="2:5" ht="45" x14ac:dyDescent="0.2">
      <c r="B7" s="150" t="s">
        <v>3</v>
      </c>
      <c r="C7" s="155" t="s">
        <v>95</v>
      </c>
      <c r="D7" s="149" t="s">
        <v>92</v>
      </c>
      <c r="E7" s="150" t="s">
        <v>93</v>
      </c>
    </row>
    <row r="8" spans="2:5" ht="15" x14ac:dyDescent="0.2">
      <c r="B8" s="3"/>
      <c r="C8" s="3"/>
      <c r="D8" s="4"/>
    </row>
    <row r="9" spans="2:5" ht="15" x14ac:dyDescent="0.2">
      <c r="B9" s="3" t="s">
        <v>4</v>
      </c>
      <c r="C9" s="151">
        <f>Leistungspunkte!H8</f>
        <v>100</v>
      </c>
      <c r="D9" s="5">
        <v>0.4</v>
      </c>
      <c r="E9" s="152">
        <f>C9*D9</f>
        <v>40</v>
      </c>
    </row>
    <row r="10" spans="2:5" ht="15" x14ac:dyDescent="0.2">
      <c r="B10" s="3"/>
      <c r="C10" s="153"/>
      <c r="D10" s="5"/>
      <c r="E10" s="152"/>
    </row>
    <row r="11" spans="2:5" ht="15" x14ac:dyDescent="0.2">
      <c r="B11" s="3" t="s">
        <v>5</v>
      </c>
      <c r="C11" s="151">
        <f>Leistungspunkte!H27</f>
        <v>100</v>
      </c>
      <c r="D11" s="5">
        <v>0.05</v>
      </c>
      <c r="E11" s="152">
        <f>C11*D11</f>
        <v>5</v>
      </c>
    </row>
    <row r="12" spans="2:5" ht="15" x14ac:dyDescent="0.2">
      <c r="B12" s="3"/>
      <c r="C12" s="153"/>
      <c r="D12" s="5"/>
      <c r="E12" s="152"/>
    </row>
    <row r="13" spans="2:5" ht="15" x14ac:dyDescent="0.2">
      <c r="B13" s="3" t="s">
        <v>6</v>
      </c>
      <c r="C13" s="151">
        <f>Leistungspunkte!H36</f>
        <v>100</v>
      </c>
      <c r="D13" s="5">
        <v>0.1</v>
      </c>
      <c r="E13" s="152">
        <f>C13*D13</f>
        <v>10</v>
      </c>
    </row>
    <row r="14" spans="2:5" ht="15" x14ac:dyDescent="0.2">
      <c r="B14" s="3"/>
      <c r="C14" s="153"/>
      <c r="D14" s="5"/>
      <c r="E14" s="152"/>
    </row>
    <row r="15" spans="2:5" ht="15" x14ac:dyDescent="0.2">
      <c r="B15" s="3" t="s">
        <v>7</v>
      </c>
      <c r="C15" s="153">
        <f>Leistungspunkte!H68</f>
        <v>99.999999999999943</v>
      </c>
      <c r="D15" s="5">
        <v>0.35</v>
      </c>
      <c r="E15" s="152">
        <f>C15*D15</f>
        <v>34.999999999999979</v>
      </c>
    </row>
    <row r="16" spans="2:5" ht="15" x14ac:dyDescent="0.2">
      <c r="B16" s="3"/>
      <c r="C16" s="153"/>
      <c r="D16" s="5"/>
      <c r="E16" s="152"/>
    </row>
    <row r="17" spans="2:5" ht="15" x14ac:dyDescent="0.2">
      <c r="B17" s="3" t="s">
        <v>8</v>
      </c>
      <c r="C17" s="153">
        <f>Leistungspunkte!H73</f>
        <v>100</v>
      </c>
      <c r="D17" s="5">
        <v>0.05</v>
      </c>
      <c r="E17" s="152">
        <f>C17*D17</f>
        <v>5</v>
      </c>
    </row>
    <row r="18" spans="2:5" ht="15" x14ac:dyDescent="0.2">
      <c r="B18" s="3"/>
      <c r="C18" s="153"/>
      <c r="D18" s="5"/>
      <c r="E18" s="152"/>
    </row>
    <row r="19" spans="2:5" ht="15" x14ac:dyDescent="0.2">
      <c r="B19" s="3" t="s">
        <v>440</v>
      </c>
      <c r="C19" s="153">
        <f>Leistungspunkte!H78</f>
        <v>100</v>
      </c>
      <c r="D19" s="5">
        <v>0.05</v>
      </c>
      <c r="E19" s="152">
        <f>C19*D19</f>
        <v>5</v>
      </c>
    </row>
    <row r="21" spans="2:5" x14ac:dyDescent="0.2">
      <c r="D21" s="154" t="s">
        <v>94</v>
      </c>
      <c r="E21" s="152">
        <f>SUM(E9:E19)</f>
        <v>99.999999999999972</v>
      </c>
    </row>
  </sheetData>
  <pageMargins left="0.70866141732283472" right="0.70866141732283472" top="0.78740157480314965" bottom="0.39370078740157483" header="0.51181102362204722" footer="0.51181102362204722"/>
  <pageSetup paperSize="9"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78"/>
  <sheetViews>
    <sheetView topLeftCell="A56" zoomScale="120" zoomScaleNormal="120" workbookViewId="0">
      <selection sqref="A1:XFD4"/>
    </sheetView>
  </sheetViews>
  <sheetFormatPr baseColWidth="10" defaultColWidth="11.5703125" defaultRowHeight="14.25" x14ac:dyDescent="0.2"/>
  <cols>
    <col min="1" max="1" width="2.5703125" style="6" customWidth="1"/>
    <col min="2" max="2" width="36" style="6" customWidth="1"/>
    <col min="3" max="3" width="26.28515625" style="6" customWidth="1"/>
    <col min="4" max="4" width="61.28515625" style="6" customWidth="1"/>
    <col min="5" max="5" width="23.5703125" style="6" customWidth="1"/>
    <col min="6" max="16384" width="11.5703125" style="6"/>
  </cols>
  <sheetData>
    <row r="1" spans="2:8" s="2" customFormat="1" ht="26.25" x14ac:dyDescent="0.4">
      <c r="B1" s="188" t="s">
        <v>0</v>
      </c>
      <c r="C1" s="187"/>
      <c r="D1" s="187"/>
      <c r="E1" s="187"/>
      <c r="F1" s="187"/>
      <c r="G1" s="187"/>
      <c r="H1" s="187"/>
    </row>
    <row r="2" spans="2:8" s="1" customFormat="1" ht="13.5" customHeight="1" x14ac:dyDescent="0.3">
      <c r="B2" s="7"/>
      <c r="C2" s="6"/>
      <c r="D2" s="6"/>
      <c r="E2" s="6"/>
      <c r="F2" s="6"/>
      <c r="G2" s="6"/>
      <c r="H2" s="6"/>
    </row>
    <row r="3" spans="2:8" s="1" customFormat="1" ht="20.25" x14ac:dyDescent="0.3">
      <c r="B3" s="189" t="s">
        <v>9</v>
      </c>
      <c r="C3" s="6"/>
      <c r="D3" s="6"/>
      <c r="E3" s="6"/>
      <c r="F3" s="6"/>
      <c r="G3" s="6"/>
      <c r="H3" s="6"/>
    </row>
    <row r="4" spans="2:8" s="1" customFormat="1" x14ac:dyDescent="0.2"/>
    <row r="5" spans="2:8" s="1" customFormat="1" ht="15.75" x14ac:dyDescent="0.25">
      <c r="B5" s="8" t="s">
        <v>4</v>
      </c>
      <c r="C5" s="6"/>
      <c r="D5" s="6"/>
      <c r="E5" s="6"/>
      <c r="F5" s="6"/>
      <c r="G5" s="6"/>
      <c r="H5" s="6"/>
    </row>
    <row r="6" spans="2:8" s="1" customFormat="1" ht="42.75" x14ac:dyDescent="0.2">
      <c r="B6" s="9" t="s">
        <v>10</v>
      </c>
      <c r="C6" s="9" t="s">
        <v>11</v>
      </c>
      <c r="D6" s="9" t="s">
        <v>12</v>
      </c>
      <c r="E6" s="9" t="s">
        <v>13</v>
      </c>
      <c r="F6" s="9" t="s">
        <v>14</v>
      </c>
      <c r="G6" s="10" t="s">
        <v>15</v>
      </c>
      <c r="H6" s="10" t="s">
        <v>128</v>
      </c>
    </row>
    <row r="7" spans="2:8" s="1" customFormat="1" ht="57" x14ac:dyDescent="0.2">
      <c r="B7" s="11" t="s">
        <v>239</v>
      </c>
      <c r="C7" s="12" t="s">
        <v>126</v>
      </c>
      <c r="D7" s="12" t="s">
        <v>405</v>
      </c>
      <c r="E7" s="13">
        <v>1</v>
      </c>
      <c r="F7" s="14">
        <v>18</v>
      </c>
      <c r="G7" s="14">
        <f>10*(F7-8)</f>
        <v>100</v>
      </c>
      <c r="H7" s="15">
        <f>E7*G7</f>
        <v>100</v>
      </c>
    </row>
    <row r="8" spans="2:8" s="1" customFormat="1" ht="15.75" x14ac:dyDescent="0.25">
      <c r="B8" s="16"/>
      <c r="C8" s="16"/>
      <c r="D8" s="16"/>
      <c r="E8" s="17" t="s">
        <v>16</v>
      </c>
      <c r="F8" s="18"/>
      <c r="G8" s="19"/>
      <c r="H8" s="148">
        <f>SUM(H7)</f>
        <v>100</v>
      </c>
    </row>
    <row r="9" spans="2:8" s="1" customFormat="1" ht="15" x14ac:dyDescent="0.25">
      <c r="B9" s="21"/>
      <c r="C9" s="21"/>
      <c r="D9" s="21"/>
      <c r="E9" s="21"/>
      <c r="F9" s="21"/>
      <c r="G9" s="21"/>
      <c r="H9" s="21"/>
    </row>
    <row r="10" spans="2:8" s="1" customFormat="1" x14ac:dyDescent="0.2">
      <c r="B10" s="6"/>
      <c r="C10" s="6"/>
      <c r="D10" s="6"/>
      <c r="E10" s="6"/>
      <c r="F10" s="6"/>
      <c r="G10" s="6"/>
      <c r="H10" s="6"/>
    </row>
    <row r="11" spans="2:8" s="1" customFormat="1" ht="15.75" x14ac:dyDescent="0.25">
      <c r="B11" s="8" t="s">
        <v>5</v>
      </c>
      <c r="C11" s="6"/>
      <c r="D11" s="6"/>
      <c r="E11" s="6"/>
      <c r="F11" s="6"/>
      <c r="G11" s="6"/>
      <c r="H11" s="6"/>
    </row>
    <row r="12" spans="2:8" s="1" customFormat="1" ht="57" x14ac:dyDescent="0.2">
      <c r="B12" s="9" t="s">
        <v>10</v>
      </c>
      <c r="C12" s="9" t="s">
        <v>11</v>
      </c>
      <c r="D12" s="9" t="s">
        <v>12</v>
      </c>
      <c r="E12" s="9" t="s">
        <v>13</v>
      </c>
      <c r="F12" s="9" t="s">
        <v>14</v>
      </c>
      <c r="G12" s="9" t="s">
        <v>127</v>
      </c>
      <c r="H12" s="10" t="s">
        <v>128</v>
      </c>
    </row>
    <row r="13" spans="2:8" s="1" customFormat="1" ht="99.75" x14ac:dyDescent="0.2">
      <c r="B13" s="22" t="s">
        <v>246</v>
      </c>
      <c r="C13" s="23"/>
      <c r="D13" s="23" t="s">
        <v>404</v>
      </c>
      <c r="E13" s="24"/>
      <c r="F13" s="142"/>
      <c r="G13" s="142"/>
      <c r="H13" s="143"/>
    </row>
    <row r="14" spans="2:8" s="1" customFormat="1" x14ac:dyDescent="0.2">
      <c r="B14" s="26" t="s">
        <v>17</v>
      </c>
      <c r="C14" s="27" t="s">
        <v>18</v>
      </c>
      <c r="D14" s="27"/>
      <c r="E14" s="28">
        <f t="shared" ref="E14:E26" si="0">1/13</f>
        <v>7.6923076923076927E-2</v>
      </c>
      <c r="F14" s="29"/>
      <c r="G14" s="30">
        <v>100</v>
      </c>
      <c r="H14" s="144">
        <f t="shared" ref="H14:H26" si="1">E14*G14</f>
        <v>7.6923076923076925</v>
      </c>
    </row>
    <row r="15" spans="2:8" s="1" customFormat="1" x14ac:dyDescent="0.2">
      <c r="B15" s="31" t="s">
        <v>19</v>
      </c>
      <c r="C15" s="23" t="s">
        <v>18</v>
      </c>
      <c r="D15" s="23"/>
      <c r="E15" s="32">
        <f t="shared" si="0"/>
        <v>7.6923076923076927E-2</v>
      </c>
      <c r="F15" s="33"/>
      <c r="G15" s="34">
        <v>100</v>
      </c>
      <c r="H15" s="147">
        <f t="shared" si="1"/>
        <v>7.6923076923076925</v>
      </c>
    </row>
    <row r="16" spans="2:8" s="1" customFormat="1" x14ac:dyDescent="0.2">
      <c r="B16" s="31" t="s">
        <v>20</v>
      </c>
      <c r="C16" s="23" t="s">
        <v>18</v>
      </c>
      <c r="D16" s="23"/>
      <c r="E16" s="32">
        <f t="shared" si="0"/>
        <v>7.6923076923076927E-2</v>
      </c>
      <c r="F16" s="33"/>
      <c r="G16" s="34">
        <v>100</v>
      </c>
      <c r="H16" s="147">
        <f t="shared" si="1"/>
        <v>7.6923076923076925</v>
      </c>
    </row>
    <row r="17" spans="2:8" s="1" customFormat="1" x14ac:dyDescent="0.2">
      <c r="B17" s="31" t="s">
        <v>21</v>
      </c>
      <c r="C17" s="23" t="s">
        <v>18</v>
      </c>
      <c r="D17" s="23"/>
      <c r="E17" s="32">
        <f t="shared" si="0"/>
        <v>7.6923076923076927E-2</v>
      </c>
      <c r="F17" s="33"/>
      <c r="G17" s="34">
        <v>100</v>
      </c>
      <c r="H17" s="147">
        <f t="shared" si="1"/>
        <v>7.6923076923076925</v>
      </c>
    </row>
    <row r="18" spans="2:8" s="1" customFormat="1" x14ac:dyDescent="0.2">
      <c r="B18" s="31" t="s">
        <v>22</v>
      </c>
      <c r="C18" s="23" t="s">
        <v>18</v>
      </c>
      <c r="D18" s="23"/>
      <c r="E18" s="32">
        <f t="shared" si="0"/>
        <v>7.6923076923076927E-2</v>
      </c>
      <c r="F18" s="33"/>
      <c r="G18" s="34">
        <v>100</v>
      </c>
      <c r="H18" s="147">
        <f t="shared" si="1"/>
        <v>7.6923076923076925</v>
      </c>
    </row>
    <row r="19" spans="2:8" s="1" customFormat="1" x14ac:dyDescent="0.2">
      <c r="B19" s="31" t="s">
        <v>23</v>
      </c>
      <c r="C19" s="23" t="s">
        <v>18</v>
      </c>
      <c r="D19" s="23"/>
      <c r="E19" s="32">
        <f t="shared" si="0"/>
        <v>7.6923076923076927E-2</v>
      </c>
      <c r="F19" s="33"/>
      <c r="G19" s="34">
        <v>100</v>
      </c>
      <c r="H19" s="147">
        <f t="shared" si="1"/>
        <v>7.6923076923076925</v>
      </c>
    </row>
    <row r="20" spans="2:8" s="1" customFormat="1" x14ac:dyDescent="0.2">
      <c r="B20" s="31" t="s">
        <v>24</v>
      </c>
      <c r="C20" s="23" t="s">
        <v>18</v>
      </c>
      <c r="D20" s="23"/>
      <c r="E20" s="32">
        <f t="shared" si="0"/>
        <v>7.6923076923076927E-2</v>
      </c>
      <c r="F20" s="33"/>
      <c r="G20" s="34">
        <v>100</v>
      </c>
      <c r="H20" s="147">
        <f t="shared" si="1"/>
        <v>7.6923076923076925</v>
      </c>
    </row>
    <row r="21" spans="2:8" s="1" customFormat="1" x14ac:dyDescent="0.2">
      <c r="B21" s="31" t="s">
        <v>25</v>
      </c>
      <c r="C21" s="23" t="s">
        <v>18</v>
      </c>
      <c r="D21" s="23"/>
      <c r="E21" s="32">
        <f t="shared" si="0"/>
        <v>7.6923076923076927E-2</v>
      </c>
      <c r="F21" s="33"/>
      <c r="G21" s="34">
        <v>100</v>
      </c>
      <c r="H21" s="147">
        <f t="shared" si="1"/>
        <v>7.6923076923076925</v>
      </c>
    </row>
    <row r="22" spans="2:8" s="1" customFormat="1" x14ac:dyDescent="0.2">
      <c r="B22" s="31" t="s">
        <v>26</v>
      </c>
      <c r="C22" s="23" t="s">
        <v>18</v>
      </c>
      <c r="D22" s="23"/>
      <c r="E22" s="32">
        <f t="shared" si="0"/>
        <v>7.6923076923076927E-2</v>
      </c>
      <c r="F22" s="33"/>
      <c r="G22" s="34">
        <v>100</v>
      </c>
      <c r="H22" s="147">
        <f t="shared" si="1"/>
        <v>7.6923076923076925</v>
      </c>
    </row>
    <row r="23" spans="2:8" s="1" customFormat="1" x14ac:dyDescent="0.2">
      <c r="B23" s="31" t="s">
        <v>27</v>
      </c>
      <c r="C23" s="23" t="s">
        <v>18</v>
      </c>
      <c r="D23" s="23"/>
      <c r="E23" s="32">
        <f t="shared" si="0"/>
        <v>7.6923076923076927E-2</v>
      </c>
      <c r="F23" s="33"/>
      <c r="G23" s="34">
        <v>100</v>
      </c>
      <c r="H23" s="147">
        <f t="shared" si="1"/>
        <v>7.6923076923076925</v>
      </c>
    </row>
    <row r="24" spans="2:8" s="1" customFormat="1" x14ac:dyDescent="0.2">
      <c r="B24" s="31" t="s">
        <v>28</v>
      </c>
      <c r="C24" s="23" t="s">
        <v>18</v>
      </c>
      <c r="D24" s="23"/>
      <c r="E24" s="32">
        <f t="shared" si="0"/>
        <v>7.6923076923076927E-2</v>
      </c>
      <c r="F24" s="33"/>
      <c r="G24" s="34">
        <v>100</v>
      </c>
      <c r="H24" s="147">
        <f t="shared" si="1"/>
        <v>7.6923076923076925</v>
      </c>
    </row>
    <row r="25" spans="2:8" s="1" customFormat="1" x14ac:dyDescent="0.2">
      <c r="B25" s="31" t="s">
        <v>29</v>
      </c>
      <c r="C25" s="23" t="s">
        <v>18</v>
      </c>
      <c r="D25" s="23"/>
      <c r="E25" s="32">
        <f t="shared" si="0"/>
        <v>7.6923076923076927E-2</v>
      </c>
      <c r="F25" s="33"/>
      <c r="G25" s="34">
        <v>100</v>
      </c>
      <c r="H25" s="147">
        <f t="shared" si="1"/>
        <v>7.6923076923076925</v>
      </c>
    </row>
    <row r="26" spans="2:8" s="1" customFormat="1" x14ac:dyDescent="0.2">
      <c r="B26" s="35" t="s">
        <v>30</v>
      </c>
      <c r="C26" s="36" t="s">
        <v>18</v>
      </c>
      <c r="D26" s="36"/>
      <c r="E26" s="37">
        <f t="shared" si="0"/>
        <v>7.6923076923076927E-2</v>
      </c>
      <c r="F26" s="38"/>
      <c r="G26" s="33">
        <v>100</v>
      </c>
      <c r="H26" s="146">
        <f t="shared" si="1"/>
        <v>7.6923076923076925</v>
      </c>
    </row>
    <row r="27" spans="2:8" s="1" customFormat="1" ht="15.75" x14ac:dyDescent="0.25">
      <c r="B27" s="6"/>
      <c r="C27" s="6"/>
      <c r="D27" s="6"/>
      <c r="E27" s="17" t="s">
        <v>31</v>
      </c>
      <c r="F27" s="18"/>
      <c r="G27" s="19"/>
      <c r="H27" s="148">
        <f>SUM(H14:H26)</f>
        <v>100</v>
      </c>
    </row>
    <row r="28" spans="2:8" s="1" customFormat="1" x14ac:dyDescent="0.2">
      <c r="B28" s="6"/>
      <c r="C28" s="6"/>
      <c r="D28" s="6"/>
      <c r="E28" s="6"/>
      <c r="F28" s="6"/>
      <c r="G28" s="6"/>
      <c r="H28" s="6"/>
    </row>
    <row r="29" spans="2:8" s="1" customFormat="1" ht="15.75" x14ac:dyDescent="0.25">
      <c r="B29" s="8" t="s">
        <v>6</v>
      </c>
      <c r="C29" s="6"/>
      <c r="D29" s="6"/>
      <c r="E29" s="6"/>
      <c r="F29" s="6"/>
      <c r="G29" s="6"/>
      <c r="H29" s="6"/>
    </row>
    <row r="30" spans="2:8" s="1" customFormat="1" ht="57" x14ac:dyDescent="0.2">
      <c r="B30" s="9" t="s">
        <v>10</v>
      </c>
      <c r="C30" s="27" t="s">
        <v>11</v>
      </c>
      <c r="D30" s="27" t="s">
        <v>12</v>
      </c>
      <c r="E30" s="27" t="s">
        <v>13</v>
      </c>
      <c r="F30" s="27" t="s">
        <v>14</v>
      </c>
      <c r="G30" s="27" t="s">
        <v>127</v>
      </c>
      <c r="H30" s="10" t="s">
        <v>128</v>
      </c>
    </row>
    <row r="31" spans="2:8" s="1" customFormat="1" ht="99.75" x14ac:dyDescent="0.2">
      <c r="B31" s="171" t="s">
        <v>130</v>
      </c>
      <c r="C31" s="23"/>
      <c r="D31" s="23" t="s">
        <v>403</v>
      </c>
      <c r="E31" s="24"/>
      <c r="F31" s="23"/>
      <c r="G31" s="23"/>
      <c r="H31" s="25"/>
    </row>
    <row r="32" spans="2:8" s="1" customFormat="1" x14ac:dyDescent="0.2">
      <c r="B32" s="41" t="s">
        <v>32</v>
      </c>
      <c r="C32" s="27" t="s">
        <v>33</v>
      </c>
      <c r="D32" s="27"/>
      <c r="E32" s="28">
        <v>0.25</v>
      </c>
      <c r="F32" s="29"/>
      <c r="G32" s="29">
        <v>100</v>
      </c>
      <c r="H32" s="30">
        <f>E32*G32</f>
        <v>25</v>
      </c>
    </row>
    <row r="33" spans="2:8" s="1" customFormat="1" x14ac:dyDescent="0.2">
      <c r="B33" s="42" t="s">
        <v>34</v>
      </c>
      <c r="C33" s="23" t="s">
        <v>33</v>
      </c>
      <c r="D33" s="23"/>
      <c r="E33" s="32">
        <v>0.25</v>
      </c>
      <c r="F33" s="33"/>
      <c r="G33" s="33">
        <v>100</v>
      </c>
      <c r="H33" s="34">
        <f>E33*G33</f>
        <v>25</v>
      </c>
    </row>
    <row r="34" spans="2:8" s="1" customFormat="1" x14ac:dyDescent="0.2">
      <c r="B34" s="42" t="s">
        <v>35</v>
      </c>
      <c r="C34" s="23" t="s">
        <v>33</v>
      </c>
      <c r="D34" s="23"/>
      <c r="E34" s="32">
        <v>0.25</v>
      </c>
      <c r="F34" s="33"/>
      <c r="G34" s="33">
        <v>100</v>
      </c>
      <c r="H34" s="34">
        <f>E34*G34</f>
        <v>25</v>
      </c>
    </row>
    <row r="35" spans="2:8" s="1" customFormat="1" x14ac:dyDescent="0.2">
      <c r="B35" s="43" t="s">
        <v>36</v>
      </c>
      <c r="C35" s="36" t="s">
        <v>33</v>
      </c>
      <c r="D35" s="36"/>
      <c r="E35" s="44">
        <v>0.25</v>
      </c>
      <c r="F35" s="38"/>
      <c r="G35" s="38">
        <v>100</v>
      </c>
      <c r="H35" s="39">
        <f>E35*G35</f>
        <v>25</v>
      </c>
    </row>
    <row r="36" spans="2:8" s="1" customFormat="1" ht="15.75" x14ac:dyDescent="0.25">
      <c r="B36" s="6"/>
      <c r="C36" s="6"/>
      <c r="D36" s="6"/>
      <c r="E36" s="17" t="s">
        <v>37</v>
      </c>
      <c r="F36" s="18"/>
      <c r="G36" s="19"/>
      <c r="H36" s="148">
        <f>SUM(H32:H35)</f>
        <v>100</v>
      </c>
    </row>
    <row r="37" spans="2:8" s="1" customFormat="1" ht="15.75" x14ac:dyDescent="0.25">
      <c r="B37" s="6"/>
      <c r="C37" s="6"/>
      <c r="D37" s="6"/>
      <c r="E37" s="156"/>
      <c r="F37" s="40"/>
      <c r="G37" s="40"/>
      <c r="H37" s="157"/>
    </row>
    <row r="38" spans="2:8" s="1" customFormat="1" x14ac:dyDescent="0.2">
      <c r="B38" s="6"/>
      <c r="C38" s="6"/>
      <c r="D38" s="6"/>
      <c r="E38" s="6"/>
      <c r="F38" s="6"/>
      <c r="G38" s="6"/>
      <c r="H38" s="6"/>
    </row>
    <row r="39" spans="2:8" s="1" customFormat="1" ht="15.75" x14ac:dyDescent="0.25">
      <c r="B39" s="8" t="s">
        <v>7</v>
      </c>
      <c r="C39" s="6"/>
      <c r="D39" s="6"/>
      <c r="E39" s="6"/>
      <c r="F39" s="6"/>
      <c r="G39" s="6"/>
      <c r="H39" s="6"/>
    </row>
    <row r="40" spans="2:8" s="1" customFormat="1" ht="57" x14ac:dyDescent="0.2">
      <c r="B40" s="9" t="s">
        <v>10</v>
      </c>
      <c r="C40" s="27" t="s">
        <v>11</v>
      </c>
      <c r="D40" s="27" t="s">
        <v>12</v>
      </c>
      <c r="E40" s="27" t="s">
        <v>13</v>
      </c>
      <c r="F40" s="27" t="s">
        <v>14</v>
      </c>
      <c r="G40" s="27" t="s">
        <v>127</v>
      </c>
      <c r="H40" s="10" t="s">
        <v>128</v>
      </c>
    </row>
    <row r="41" spans="2:8" s="1" customFormat="1" ht="114" x14ac:dyDescent="0.2">
      <c r="B41" s="171" t="s">
        <v>401</v>
      </c>
      <c r="C41" s="23"/>
      <c r="D41" s="23" t="s">
        <v>402</v>
      </c>
      <c r="E41" s="24"/>
      <c r="F41" s="23"/>
      <c r="G41" s="23"/>
      <c r="H41" s="25"/>
    </row>
    <row r="42" spans="2:8" s="1" customFormat="1" ht="13.5" customHeight="1" x14ac:dyDescent="0.2">
      <c r="B42" s="26" t="s">
        <v>38</v>
      </c>
      <c r="C42" s="27" t="s">
        <v>39</v>
      </c>
      <c r="D42" s="27"/>
      <c r="E42" s="28">
        <f t="shared" ref="E42:E67" si="2">1/26</f>
        <v>3.8461538461538464E-2</v>
      </c>
      <c r="F42" s="29"/>
      <c r="G42" s="29">
        <v>100</v>
      </c>
      <c r="H42" s="144">
        <f t="shared" ref="H42:H67" si="3">E42*G42</f>
        <v>3.8461538461538463</v>
      </c>
    </row>
    <row r="43" spans="2:8" s="1" customFormat="1" ht="13.5" customHeight="1" x14ac:dyDescent="0.2">
      <c r="B43" s="31" t="s">
        <v>40</v>
      </c>
      <c r="C43" s="23" t="s">
        <v>39</v>
      </c>
      <c r="D43" s="23"/>
      <c r="E43" s="32">
        <f t="shared" si="2"/>
        <v>3.8461538461538464E-2</v>
      </c>
      <c r="F43" s="33"/>
      <c r="G43" s="33">
        <v>100</v>
      </c>
      <c r="H43" s="145">
        <f t="shared" si="3"/>
        <v>3.8461538461538463</v>
      </c>
    </row>
    <row r="44" spans="2:8" s="1" customFormat="1" ht="13.5" customHeight="1" x14ac:dyDescent="0.2">
      <c r="B44" s="31" t="s">
        <v>41</v>
      </c>
      <c r="C44" s="23" t="s">
        <v>39</v>
      </c>
      <c r="D44" s="23"/>
      <c r="E44" s="32">
        <f t="shared" si="2"/>
        <v>3.8461538461538464E-2</v>
      </c>
      <c r="F44" s="33"/>
      <c r="G44" s="33">
        <v>100</v>
      </c>
      <c r="H44" s="145">
        <f t="shared" si="3"/>
        <v>3.8461538461538463</v>
      </c>
    </row>
    <row r="45" spans="2:8" s="1" customFormat="1" ht="13.5" customHeight="1" x14ac:dyDescent="0.2">
      <c r="B45" s="31" t="s">
        <v>42</v>
      </c>
      <c r="C45" s="23" t="s">
        <v>39</v>
      </c>
      <c r="D45" s="23"/>
      <c r="E45" s="32">
        <f t="shared" si="2"/>
        <v>3.8461538461538464E-2</v>
      </c>
      <c r="F45" s="33"/>
      <c r="G45" s="33">
        <v>100</v>
      </c>
      <c r="H45" s="145">
        <f t="shared" si="3"/>
        <v>3.8461538461538463</v>
      </c>
    </row>
    <row r="46" spans="2:8" s="1" customFormat="1" ht="13.5" customHeight="1" x14ac:dyDescent="0.2">
      <c r="B46" s="45" t="s">
        <v>43</v>
      </c>
      <c r="C46" s="23" t="s">
        <v>39</v>
      </c>
      <c r="D46" s="23"/>
      <c r="E46" s="32">
        <f t="shared" si="2"/>
        <v>3.8461538461538464E-2</v>
      </c>
      <c r="F46" s="33"/>
      <c r="G46" s="33">
        <v>100</v>
      </c>
      <c r="H46" s="145">
        <f t="shared" si="3"/>
        <v>3.8461538461538463</v>
      </c>
    </row>
    <row r="47" spans="2:8" s="1" customFormat="1" ht="13.5" customHeight="1" x14ac:dyDescent="0.2">
      <c r="B47" s="31" t="s">
        <v>44</v>
      </c>
      <c r="C47" s="23" t="s">
        <v>39</v>
      </c>
      <c r="D47" s="23"/>
      <c r="E47" s="32">
        <f t="shared" si="2"/>
        <v>3.8461538461538464E-2</v>
      </c>
      <c r="F47" s="33"/>
      <c r="G47" s="33">
        <v>100</v>
      </c>
      <c r="H47" s="145">
        <f t="shared" si="3"/>
        <v>3.8461538461538463</v>
      </c>
    </row>
    <row r="48" spans="2:8" s="1" customFormat="1" ht="13.5" customHeight="1" x14ac:dyDescent="0.2">
      <c r="B48" s="31" t="s">
        <v>45</v>
      </c>
      <c r="C48" s="23" t="s">
        <v>39</v>
      </c>
      <c r="D48" s="23"/>
      <c r="E48" s="32">
        <f t="shared" si="2"/>
        <v>3.8461538461538464E-2</v>
      </c>
      <c r="F48" s="33"/>
      <c r="G48" s="33">
        <v>100</v>
      </c>
      <c r="H48" s="145">
        <f t="shared" si="3"/>
        <v>3.8461538461538463</v>
      </c>
    </row>
    <row r="49" spans="2:8" s="1" customFormat="1" ht="13.5" customHeight="1" x14ac:dyDescent="0.2">
      <c r="B49" s="31" t="s">
        <v>46</v>
      </c>
      <c r="C49" s="23" t="s">
        <v>39</v>
      </c>
      <c r="D49" s="23"/>
      <c r="E49" s="32">
        <f t="shared" si="2"/>
        <v>3.8461538461538464E-2</v>
      </c>
      <c r="F49" s="33"/>
      <c r="G49" s="33">
        <v>100</v>
      </c>
      <c r="H49" s="145">
        <f t="shared" si="3"/>
        <v>3.8461538461538463</v>
      </c>
    </row>
    <row r="50" spans="2:8" s="1" customFormat="1" ht="13.5" customHeight="1" x14ac:dyDescent="0.2">
      <c r="B50" s="31" t="s">
        <v>47</v>
      </c>
      <c r="C50" s="23" t="s">
        <v>39</v>
      </c>
      <c r="D50" s="23"/>
      <c r="E50" s="32">
        <f t="shared" si="2"/>
        <v>3.8461538461538464E-2</v>
      </c>
      <c r="F50" s="33"/>
      <c r="G50" s="33">
        <v>100</v>
      </c>
      <c r="H50" s="145">
        <f t="shared" si="3"/>
        <v>3.8461538461538463</v>
      </c>
    </row>
    <row r="51" spans="2:8" s="1" customFormat="1" ht="13.5" customHeight="1" x14ac:dyDescent="0.2">
      <c r="B51" s="31" t="s">
        <v>48</v>
      </c>
      <c r="C51" s="23" t="s">
        <v>39</v>
      </c>
      <c r="D51" s="23"/>
      <c r="E51" s="32">
        <f t="shared" si="2"/>
        <v>3.8461538461538464E-2</v>
      </c>
      <c r="F51" s="33"/>
      <c r="G51" s="33">
        <v>100</v>
      </c>
      <c r="H51" s="145">
        <f t="shared" si="3"/>
        <v>3.8461538461538463</v>
      </c>
    </row>
    <row r="52" spans="2:8" s="1" customFormat="1" ht="13.5" customHeight="1" x14ac:dyDescent="0.2">
      <c r="B52" s="31" t="s">
        <v>49</v>
      </c>
      <c r="C52" s="23" t="s">
        <v>39</v>
      </c>
      <c r="D52" s="23"/>
      <c r="E52" s="32">
        <f t="shared" si="2"/>
        <v>3.8461538461538464E-2</v>
      </c>
      <c r="F52" s="33"/>
      <c r="G52" s="33">
        <v>100</v>
      </c>
      <c r="H52" s="145">
        <f t="shared" si="3"/>
        <v>3.8461538461538463</v>
      </c>
    </row>
    <row r="53" spans="2:8" s="1" customFormat="1" ht="13.5" customHeight="1" x14ac:dyDescent="0.2">
      <c r="B53" s="45" t="s">
        <v>50</v>
      </c>
      <c r="C53" s="23" t="s">
        <v>39</v>
      </c>
      <c r="D53" s="23"/>
      <c r="E53" s="32">
        <f t="shared" si="2"/>
        <v>3.8461538461538464E-2</v>
      </c>
      <c r="F53" s="33"/>
      <c r="G53" s="33">
        <v>100</v>
      </c>
      <c r="H53" s="145">
        <f t="shared" si="3"/>
        <v>3.8461538461538463</v>
      </c>
    </row>
    <row r="54" spans="2:8" s="1" customFormat="1" ht="13.5" customHeight="1" x14ac:dyDescent="0.2">
      <c r="B54" s="31" t="s">
        <v>51</v>
      </c>
      <c r="C54" s="23" t="s">
        <v>39</v>
      </c>
      <c r="D54" s="23"/>
      <c r="E54" s="32">
        <f t="shared" si="2"/>
        <v>3.8461538461538464E-2</v>
      </c>
      <c r="F54" s="33"/>
      <c r="G54" s="33">
        <v>100</v>
      </c>
      <c r="H54" s="145">
        <f t="shared" si="3"/>
        <v>3.8461538461538463</v>
      </c>
    </row>
    <row r="55" spans="2:8" s="1" customFormat="1" ht="13.5" customHeight="1" x14ac:dyDescent="0.2">
      <c r="B55" s="31" t="s">
        <v>52</v>
      </c>
      <c r="C55" s="23" t="s">
        <v>39</v>
      </c>
      <c r="D55" s="23"/>
      <c r="E55" s="32">
        <f t="shared" si="2"/>
        <v>3.8461538461538464E-2</v>
      </c>
      <c r="F55" s="33"/>
      <c r="G55" s="33">
        <v>100</v>
      </c>
      <c r="H55" s="145">
        <f t="shared" si="3"/>
        <v>3.8461538461538463</v>
      </c>
    </row>
    <row r="56" spans="2:8" s="1" customFormat="1" ht="13.5" customHeight="1" x14ac:dyDescent="0.2">
      <c r="B56" s="31" t="s">
        <v>53</v>
      </c>
      <c r="C56" s="23" t="s">
        <v>39</v>
      </c>
      <c r="D56" s="23"/>
      <c r="E56" s="32">
        <f t="shared" si="2"/>
        <v>3.8461538461538464E-2</v>
      </c>
      <c r="F56" s="33"/>
      <c r="G56" s="33">
        <v>100</v>
      </c>
      <c r="H56" s="145">
        <f t="shared" si="3"/>
        <v>3.8461538461538463</v>
      </c>
    </row>
    <row r="57" spans="2:8" s="1" customFormat="1" ht="13.5" customHeight="1" x14ac:dyDescent="0.2">
      <c r="B57" s="31" t="s">
        <v>54</v>
      </c>
      <c r="C57" s="23" t="s">
        <v>39</v>
      </c>
      <c r="D57" s="23"/>
      <c r="E57" s="32">
        <f t="shared" si="2"/>
        <v>3.8461538461538464E-2</v>
      </c>
      <c r="F57" s="33"/>
      <c r="G57" s="33">
        <v>100</v>
      </c>
      <c r="H57" s="145">
        <f t="shared" si="3"/>
        <v>3.8461538461538463</v>
      </c>
    </row>
    <row r="58" spans="2:8" s="1" customFormat="1" ht="13.5" customHeight="1" x14ac:dyDescent="0.2">
      <c r="B58" s="31" t="s">
        <v>55</v>
      </c>
      <c r="C58" s="23" t="s">
        <v>39</v>
      </c>
      <c r="D58" s="23"/>
      <c r="E58" s="32">
        <f t="shared" si="2"/>
        <v>3.8461538461538464E-2</v>
      </c>
      <c r="F58" s="33"/>
      <c r="G58" s="33">
        <v>100</v>
      </c>
      <c r="H58" s="145">
        <f t="shared" si="3"/>
        <v>3.8461538461538463</v>
      </c>
    </row>
    <row r="59" spans="2:8" s="1" customFormat="1" ht="13.5" customHeight="1" x14ac:dyDescent="0.2">
      <c r="B59" s="31" t="s">
        <v>56</v>
      </c>
      <c r="C59" s="23" t="s">
        <v>39</v>
      </c>
      <c r="D59" s="23"/>
      <c r="E59" s="32">
        <f t="shared" si="2"/>
        <v>3.8461538461538464E-2</v>
      </c>
      <c r="F59" s="33"/>
      <c r="G59" s="33">
        <v>100</v>
      </c>
      <c r="H59" s="145">
        <f t="shared" si="3"/>
        <v>3.8461538461538463</v>
      </c>
    </row>
    <row r="60" spans="2:8" s="1" customFormat="1" ht="13.5" customHeight="1" x14ac:dyDescent="0.2">
      <c r="B60" s="31" t="s">
        <v>57</v>
      </c>
      <c r="C60" s="23" t="s">
        <v>39</v>
      </c>
      <c r="D60" s="23"/>
      <c r="E60" s="32">
        <f t="shared" si="2"/>
        <v>3.8461538461538464E-2</v>
      </c>
      <c r="F60" s="33"/>
      <c r="G60" s="33">
        <v>100</v>
      </c>
      <c r="H60" s="145">
        <f t="shared" si="3"/>
        <v>3.8461538461538463</v>
      </c>
    </row>
    <row r="61" spans="2:8" s="1" customFormat="1" ht="13.5" customHeight="1" x14ac:dyDescent="0.2">
      <c r="B61" s="31" t="s">
        <v>58</v>
      </c>
      <c r="C61" s="23" t="s">
        <v>39</v>
      </c>
      <c r="D61" s="23"/>
      <c r="E61" s="32">
        <f t="shared" si="2"/>
        <v>3.8461538461538464E-2</v>
      </c>
      <c r="F61" s="33"/>
      <c r="G61" s="33">
        <v>100</v>
      </c>
      <c r="H61" s="145">
        <f t="shared" si="3"/>
        <v>3.8461538461538463</v>
      </c>
    </row>
    <row r="62" spans="2:8" s="1" customFormat="1" ht="13.5" customHeight="1" x14ac:dyDescent="0.2">
      <c r="B62" s="31" t="s">
        <v>59</v>
      </c>
      <c r="C62" s="23" t="s">
        <v>39</v>
      </c>
      <c r="D62" s="23"/>
      <c r="E62" s="32">
        <f t="shared" si="2"/>
        <v>3.8461538461538464E-2</v>
      </c>
      <c r="F62" s="33"/>
      <c r="G62" s="33">
        <v>100</v>
      </c>
      <c r="H62" s="145">
        <f t="shared" si="3"/>
        <v>3.8461538461538463</v>
      </c>
    </row>
    <row r="63" spans="2:8" s="1" customFormat="1" ht="13.5" customHeight="1" x14ac:dyDescent="0.2">
      <c r="B63" s="45" t="s">
        <v>60</v>
      </c>
      <c r="C63" s="23" t="s">
        <v>39</v>
      </c>
      <c r="D63" s="23"/>
      <c r="E63" s="32">
        <f t="shared" si="2"/>
        <v>3.8461538461538464E-2</v>
      </c>
      <c r="F63" s="33"/>
      <c r="G63" s="33">
        <v>100</v>
      </c>
      <c r="H63" s="145">
        <f t="shared" si="3"/>
        <v>3.8461538461538463</v>
      </c>
    </row>
    <row r="64" spans="2:8" s="1" customFormat="1" ht="13.5" customHeight="1" x14ac:dyDescent="0.2">
      <c r="B64" s="31" t="s">
        <v>61</v>
      </c>
      <c r="C64" s="23" t="s">
        <v>39</v>
      </c>
      <c r="D64" s="23"/>
      <c r="E64" s="32">
        <f t="shared" si="2"/>
        <v>3.8461538461538464E-2</v>
      </c>
      <c r="F64" s="33"/>
      <c r="G64" s="33">
        <v>100</v>
      </c>
      <c r="H64" s="145">
        <f t="shared" si="3"/>
        <v>3.8461538461538463</v>
      </c>
    </row>
    <row r="65" spans="2:8" s="1" customFormat="1" ht="13.5" customHeight="1" x14ac:dyDescent="0.2">
      <c r="B65" s="31" t="s">
        <v>62</v>
      </c>
      <c r="C65" s="23" t="s">
        <v>39</v>
      </c>
      <c r="D65" s="23"/>
      <c r="E65" s="32">
        <f t="shared" si="2"/>
        <v>3.8461538461538464E-2</v>
      </c>
      <c r="F65" s="33"/>
      <c r="G65" s="33">
        <v>100</v>
      </c>
      <c r="H65" s="145">
        <f t="shared" si="3"/>
        <v>3.8461538461538463</v>
      </c>
    </row>
    <row r="66" spans="2:8" s="1" customFormat="1" ht="13.5" customHeight="1" x14ac:dyDescent="0.2">
      <c r="B66" s="31" t="s">
        <v>63</v>
      </c>
      <c r="C66" s="23" t="s">
        <v>39</v>
      </c>
      <c r="D66" s="23"/>
      <c r="E66" s="32">
        <f t="shared" si="2"/>
        <v>3.8461538461538464E-2</v>
      </c>
      <c r="F66" s="33"/>
      <c r="G66" s="33">
        <v>100</v>
      </c>
      <c r="H66" s="145">
        <f t="shared" si="3"/>
        <v>3.8461538461538463</v>
      </c>
    </row>
    <row r="67" spans="2:8" s="1" customFormat="1" ht="13.5" customHeight="1" x14ac:dyDescent="0.2">
      <c r="B67" s="31" t="s">
        <v>64</v>
      </c>
      <c r="C67" s="23" t="s">
        <v>39</v>
      </c>
      <c r="D67" s="23"/>
      <c r="E67" s="32">
        <f t="shared" si="2"/>
        <v>3.8461538461538464E-2</v>
      </c>
      <c r="F67" s="33"/>
      <c r="G67" s="33">
        <v>100</v>
      </c>
      <c r="H67" s="145">
        <f t="shared" si="3"/>
        <v>3.8461538461538463</v>
      </c>
    </row>
    <row r="68" spans="2:8" s="1" customFormat="1" ht="15.75" x14ac:dyDescent="0.25">
      <c r="B68" s="16"/>
      <c r="C68" s="16"/>
      <c r="D68" s="16"/>
      <c r="E68" s="17" t="s">
        <v>65</v>
      </c>
      <c r="F68" s="18"/>
      <c r="G68" s="19"/>
      <c r="H68" s="20">
        <f>SUM(H42:H67)</f>
        <v>99.999999999999943</v>
      </c>
    </row>
    <row r="70" spans="2:8" ht="15.75" x14ac:dyDescent="0.25">
      <c r="B70" s="8" t="s">
        <v>8</v>
      </c>
    </row>
    <row r="71" spans="2:8" ht="42.75" x14ac:dyDescent="0.2">
      <c r="B71" s="46" t="s">
        <v>10</v>
      </c>
      <c r="C71" s="27" t="s">
        <v>11</v>
      </c>
      <c r="D71" s="27" t="s">
        <v>12</v>
      </c>
      <c r="E71" s="27" t="s">
        <v>13</v>
      </c>
      <c r="F71" s="27" t="s">
        <v>14</v>
      </c>
      <c r="G71" s="27" t="s">
        <v>15</v>
      </c>
      <c r="H71" s="10" t="s">
        <v>128</v>
      </c>
    </row>
    <row r="72" spans="2:8" ht="71.25" x14ac:dyDescent="0.2">
      <c r="B72" s="47" t="s">
        <v>66</v>
      </c>
      <c r="C72" s="48" t="s">
        <v>67</v>
      </c>
      <c r="D72" s="49" t="s">
        <v>406</v>
      </c>
      <c r="E72" s="50">
        <v>1</v>
      </c>
      <c r="F72" s="51"/>
      <c r="G72" s="51">
        <v>100</v>
      </c>
      <c r="H72" s="52">
        <f>E72*G72</f>
        <v>100</v>
      </c>
    </row>
    <row r="73" spans="2:8" ht="15.75" x14ac:dyDescent="0.25">
      <c r="B73" s="16"/>
      <c r="C73" s="16"/>
      <c r="D73" s="1"/>
      <c r="E73" s="17" t="s">
        <v>68</v>
      </c>
      <c r="F73" s="18"/>
      <c r="G73" s="19"/>
      <c r="H73" s="20">
        <f>SUM(H72)</f>
        <v>100</v>
      </c>
    </row>
    <row r="75" spans="2:8" ht="15.75" x14ac:dyDescent="0.25">
      <c r="B75" s="8" t="s">
        <v>440</v>
      </c>
    </row>
    <row r="76" spans="2:8" ht="42.75" x14ac:dyDescent="0.2">
      <c r="B76" s="46" t="s">
        <v>10</v>
      </c>
      <c r="C76" s="27" t="s">
        <v>11</v>
      </c>
      <c r="D76" s="27" t="s">
        <v>12</v>
      </c>
      <c r="E76" s="27" t="s">
        <v>13</v>
      </c>
      <c r="F76" s="27" t="s">
        <v>14</v>
      </c>
      <c r="G76" s="27" t="s">
        <v>15</v>
      </c>
      <c r="H76" s="10" t="s">
        <v>128</v>
      </c>
    </row>
    <row r="77" spans="2:8" ht="42.75" x14ac:dyDescent="0.2">
      <c r="B77" s="53" t="s">
        <v>441</v>
      </c>
      <c r="C77" s="48" t="s">
        <v>188</v>
      </c>
      <c r="D77" s="49" t="s">
        <v>438</v>
      </c>
      <c r="E77" s="50">
        <v>1</v>
      </c>
      <c r="F77" s="51"/>
      <c r="G77" s="51">
        <v>100</v>
      </c>
      <c r="H77" s="52">
        <f>E77*G77</f>
        <v>100</v>
      </c>
    </row>
    <row r="78" spans="2:8" ht="15.75" x14ac:dyDescent="0.25">
      <c r="B78" s="16"/>
      <c r="C78" s="16"/>
      <c r="D78" s="1"/>
      <c r="E78" s="17" t="s">
        <v>442</v>
      </c>
      <c r="F78" s="18"/>
      <c r="G78" s="19"/>
      <c r="H78" s="20">
        <f>SUM(H77)</f>
        <v>100</v>
      </c>
    </row>
  </sheetData>
  <printOptions horizontalCentered="1"/>
  <pageMargins left="0.23622047244094491" right="0.23622047244094491" top="0.78740157480314965" bottom="0.39370078740157483" header="0" footer="0"/>
  <pageSetup paperSize="9" scale="75"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7"/>
  <sheetViews>
    <sheetView zoomScale="120" zoomScaleNormal="120" workbookViewId="0">
      <selection activeCell="C16" sqref="C16:H17"/>
    </sheetView>
  </sheetViews>
  <sheetFormatPr baseColWidth="10" defaultColWidth="11.42578125" defaultRowHeight="15" x14ac:dyDescent="0.25"/>
  <cols>
    <col min="1" max="1" width="52.42578125" style="54" customWidth="1"/>
    <col min="2" max="2" width="25.85546875" style="54" customWidth="1"/>
    <col min="3" max="8" width="15.5703125" style="54" customWidth="1"/>
    <col min="9" max="16384" width="11.42578125" style="54"/>
  </cols>
  <sheetData>
    <row r="1" spans="1:8" x14ac:dyDescent="0.25">
      <c r="A1" s="55"/>
      <c r="B1" s="56"/>
      <c r="C1" s="56"/>
      <c r="D1" s="56"/>
      <c r="E1" s="56"/>
      <c r="F1" s="56"/>
      <c r="G1" s="56"/>
      <c r="H1" s="57"/>
    </row>
    <row r="2" spans="1:8" ht="18" x14ac:dyDescent="0.25">
      <c r="A2" s="58" t="s">
        <v>69</v>
      </c>
      <c r="B2" s="59"/>
      <c r="C2" s="59"/>
      <c r="D2" s="59"/>
      <c r="E2" s="59"/>
      <c r="F2" s="59"/>
      <c r="G2" s="59"/>
      <c r="H2" s="60"/>
    </row>
    <row r="3" spans="1:8" ht="14.25" customHeight="1" x14ac:dyDescent="0.25">
      <c r="A3" s="58"/>
      <c r="B3" s="59"/>
      <c r="C3" s="59"/>
      <c r="D3" s="59"/>
      <c r="E3" s="59"/>
      <c r="F3" s="59"/>
      <c r="G3" s="59"/>
      <c r="H3" s="60"/>
    </row>
    <row r="4" spans="1:8" ht="59.25" customHeight="1" x14ac:dyDescent="0.25">
      <c r="A4" s="194" t="s">
        <v>70</v>
      </c>
      <c r="B4" s="194"/>
      <c r="C4" s="194"/>
      <c r="D4" s="59"/>
      <c r="E4" s="59"/>
      <c r="F4" s="59"/>
      <c r="G4" s="59"/>
      <c r="H4" s="60"/>
    </row>
    <row r="5" spans="1:8" x14ac:dyDescent="0.25">
      <c r="A5" s="61"/>
      <c r="B5" s="62"/>
      <c r="C5" s="62"/>
      <c r="D5" s="59"/>
      <c r="E5" s="59"/>
      <c r="F5" s="59"/>
      <c r="G5" s="63" t="s">
        <v>71</v>
      </c>
      <c r="H5" s="64" t="s">
        <v>72</v>
      </c>
    </row>
    <row r="6" spans="1:8" x14ac:dyDescent="0.25">
      <c r="A6" s="65"/>
      <c r="B6" s="59"/>
      <c r="C6" s="59"/>
      <c r="D6" s="59"/>
      <c r="E6" s="59"/>
      <c r="F6" s="59"/>
      <c r="G6" s="66"/>
      <c r="H6" s="67" t="s">
        <v>73</v>
      </c>
    </row>
    <row r="7" spans="1:8" s="73" customFormat="1" ht="39" customHeight="1" x14ac:dyDescent="0.2">
      <c r="A7" s="68" t="s">
        <v>74</v>
      </c>
      <c r="B7" s="69" t="s">
        <v>75</v>
      </c>
      <c r="C7" s="70"/>
      <c r="D7" s="71"/>
      <c r="E7" s="71"/>
      <c r="F7" s="71"/>
      <c r="G7" s="71"/>
      <c r="H7" s="72"/>
    </row>
    <row r="8" spans="1:8" s="73" customFormat="1" x14ac:dyDescent="0.2">
      <c r="A8" s="68" t="s">
        <v>76</v>
      </c>
      <c r="B8" s="74"/>
      <c r="C8" s="71"/>
      <c r="D8" s="71"/>
      <c r="E8" s="71"/>
      <c r="F8" s="71"/>
      <c r="G8" s="71"/>
      <c r="H8" s="72"/>
    </row>
    <row r="9" spans="1:8" s="73" customFormat="1" x14ac:dyDescent="0.2">
      <c r="A9" s="75"/>
      <c r="B9" s="76"/>
      <c r="C9" s="76"/>
      <c r="D9" s="76"/>
      <c r="E9" s="71"/>
      <c r="F9" s="71"/>
      <c r="G9" s="71"/>
      <c r="H9" s="72"/>
    </row>
    <row r="10" spans="1:8" s="73" customFormat="1" ht="27.75" customHeight="1" x14ac:dyDescent="0.2">
      <c r="A10" s="77" t="s">
        <v>77</v>
      </c>
      <c r="B10" s="78">
        <v>0.1</v>
      </c>
      <c r="C10" s="71"/>
      <c r="D10" s="71"/>
      <c r="E10" s="71"/>
      <c r="F10" s="71"/>
      <c r="G10" s="71"/>
      <c r="H10" s="72"/>
    </row>
    <row r="11" spans="1:8" s="73" customFormat="1" ht="30" customHeight="1" x14ac:dyDescent="0.2">
      <c r="A11" s="77" t="s">
        <v>78</v>
      </c>
      <c r="B11" s="79" t="s">
        <v>79</v>
      </c>
      <c r="C11" s="71"/>
      <c r="D11" s="71"/>
      <c r="E11" s="71"/>
      <c r="F11" s="71"/>
      <c r="G11" s="71"/>
      <c r="H11" s="72"/>
    </row>
    <row r="12" spans="1:8" s="73" customFormat="1" x14ac:dyDescent="0.2">
      <c r="A12" s="80"/>
      <c r="B12" s="71"/>
      <c r="C12" s="71"/>
      <c r="D12" s="71"/>
      <c r="E12" s="71"/>
      <c r="F12" s="71"/>
      <c r="G12" s="71"/>
      <c r="H12" s="72"/>
    </row>
    <row r="13" spans="1:8" s="73" customFormat="1" ht="25.5" x14ac:dyDescent="0.2">
      <c r="A13" s="81" t="s">
        <v>80</v>
      </c>
      <c r="B13" s="82" t="e">
        <f>LARGE(C19:H19,1)</f>
        <v>#DIV/0!</v>
      </c>
      <c r="C13" s="83" t="s">
        <v>81</v>
      </c>
      <c r="D13" s="84" t="e">
        <f>$B$13-($B$13*$B$10)</f>
        <v>#DIV/0!</v>
      </c>
      <c r="E13" s="71"/>
      <c r="F13" s="71"/>
      <c r="G13" s="71"/>
      <c r="H13" s="72"/>
    </row>
    <row r="14" spans="1:8" s="73" customFormat="1" x14ac:dyDescent="0.2">
      <c r="A14" s="85"/>
      <c r="B14" s="71"/>
      <c r="C14" s="71"/>
      <c r="D14" s="71"/>
      <c r="E14" s="71"/>
      <c r="F14" s="71"/>
      <c r="G14" s="71"/>
      <c r="H14" s="72"/>
    </row>
    <row r="15" spans="1:8" s="73" customFormat="1" x14ac:dyDescent="0.2">
      <c r="A15" s="86" t="s">
        <v>82</v>
      </c>
      <c r="B15" s="87"/>
      <c r="C15" s="88">
        <v>1</v>
      </c>
      <c r="D15" s="89">
        <v>2</v>
      </c>
      <c r="E15" s="90">
        <v>3</v>
      </c>
      <c r="F15" s="90">
        <v>4</v>
      </c>
      <c r="G15" s="90">
        <v>5</v>
      </c>
      <c r="H15" s="90">
        <v>6</v>
      </c>
    </row>
    <row r="16" spans="1:8" s="73" customFormat="1" ht="18.75" customHeight="1" x14ac:dyDescent="0.2">
      <c r="A16" s="91" t="s">
        <v>83</v>
      </c>
      <c r="B16" s="92"/>
      <c r="C16" s="93"/>
      <c r="D16" s="94"/>
      <c r="E16" s="94"/>
      <c r="F16" s="95"/>
      <c r="G16" s="94"/>
      <c r="H16" s="96"/>
    </row>
    <row r="17" spans="1:8" s="73" customFormat="1" ht="21" customHeight="1" x14ac:dyDescent="0.2">
      <c r="A17" s="97" t="s">
        <v>84</v>
      </c>
      <c r="B17" s="98"/>
      <c r="C17" s="99"/>
      <c r="D17" s="100"/>
      <c r="E17" s="100"/>
      <c r="F17" s="99"/>
      <c r="G17" s="100"/>
      <c r="H17" s="101"/>
    </row>
    <row r="18" spans="1:8" s="73" customFormat="1" ht="22.5" customHeight="1" x14ac:dyDescent="0.2">
      <c r="A18" s="102" t="s">
        <v>85</v>
      </c>
      <c r="B18" s="103"/>
      <c r="C18" s="104" t="e">
        <f t="shared" ref="C18:H18" si="0">C16/C17</f>
        <v>#DIV/0!</v>
      </c>
      <c r="D18" s="105" t="e">
        <f t="shared" si="0"/>
        <v>#DIV/0!</v>
      </c>
      <c r="E18" s="106" t="e">
        <f t="shared" si="0"/>
        <v>#DIV/0!</v>
      </c>
      <c r="F18" s="107" t="e">
        <f t="shared" si="0"/>
        <v>#DIV/0!</v>
      </c>
      <c r="G18" s="106" t="e">
        <f t="shared" si="0"/>
        <v>#DIV/0!</v>
      </c>
      <c r="H18" s="108" t="e">
        <f t="shared" si="0"/>
        <v>#DIV/0!</v>
      </c>
    </row>
    <row r="19" spans="1:8" s="73" customFormat="1" ht="38.25" customHeight="1" x14ac:dyDescent="0.2">
      <c r="A19" s="109" t="s">
        <v>86</v>
      </c>
      <c r="B19" s="110">
        <v>10000</v>
      </c>
      <c r="C19" s="111" t="e">
        <f t="shared" ref="C19:H19" si="1">C18*$B$19</f>
        <v>#DIV/0!</v>
      </c>
      <c r="D19" s="111" t="e">
        <f t="shared" si="1"/>
        <v>#DIV/0!</v>
      </c>
      <c r="E19" s="111" t="e">
        <f t="shared" si="1"/>
        <v>#DIV/0!</v>
      </c>
      <c r="F19" s="111" t="e">
        <f t="shared" si="1"/>
        <v>#DIV/0!</v>
      </c>
      <c r="G19" s="111" t="e">
        <f t="shared" si="1"/>
        <v>#DIV/0!</v>
      </c>
      <c r="H19" s="111" t="e">
        <f t="shared" si="1"/>
        <v>#DIV/0!</v>
      </c>
    </row>
    <row r="20" spans="1:8" s="73" customFormat="1" x14ac:dyDescent="0.2">
      <c r="A20" s="112"/>
      <c r="B20" s="71"/>
      <c r="C20" s="71"/>
      <c r="D20" s="71"/>
      <c r="E20" s="71"/>
      <c r="F20" s="113"/>
      <c r="G20" s="113"/>
      <c r="H20" s="114"/>
    </row>
    <row r="21" spans="1:8" s="120" customFormat="1" x14ac:dyDescent="0.2">
      <c r="A21" s="115" t="s">
        <v>87</v>
      </c>
      <c r="B21" s="116"/>
      <c r="C21" s="117" t="e">
        <f t="shared" ref="C21:H21" si="2">IF(C19&lt;$D$13,"Angebot außerhalb SB", "Angebot innerhalb SB")</f>
        <v>#DIV/0!</v>
      </c>
      <c r="D21" s="118" t="e">
        <f t="shared" si="2"/>
        <v>#DIV/0!</v>
      </c>
      <c r="E21" s="119" t="e">
        <f t="shared" si="2"/>
        <v>#DIV/0!</v>
      </c>
      <c r="F21" s="119" t="e">
        <f t="shared" si="2"/>
        <v>#DIV/0!</v>
      </c>
      <c r="G21" s="119" t="e">
        <f t="shared" si="2"/>
        <v>#DIV/0!</v>
      </c>
      <c r="H21" s="119" t="e">
        <f t="shared" si="2"/>
        <v>#DIV/0!</v>
      </c>
    </row>
    <row r="22" spans="1:8" s="120" customFormat="1" ht="18.75" customHeight="1" x14ac:dyDescent="0.2">
      <c r="A22" s="121" t="s">
        <v>88</v>
      </c>
      <c r="B22" s="122"/>
      <c r="C22" s="123" t="e">
        <f t="shared" ref="C22:H22" si="3">IF(C21="Angebot innerhalb SB",C16,"---")</f>
        <v>#DIV/0!</v>
      </c>
      <c r="D22" s="124" t="e">
        <f t="shared" si="3"/>
        <v>#DIV/0!</v>
      </c>
      <c r="E22" s="124" t="e">
        <f t="shared" si="3"/>
        <v>#DIV/0!</v>
      </c>
      <c r="F22" s="124" t="e">
        <f t="shared" si="3"/>
        <v>#DIV/0!</v>
      </c>
      <c r="G22" s="124" t="e">
        <f t="shared" si="3"/>
        <v>#DIV/0!</v>
      </c>
      <c r="H22" s="125" t="e">
        <f t="shared" si="3"/>
        <v>#DIV/0!</v>
      </c>
    </row>
    <row r="23" spans="1:8" ht="18.75" customHeight="1" x14ac:dyDescent="0.25">
      <c r="A23" s="126" t="s">
        <v>89</v>
      </c>
      <c r="B23" s="127"/>
      <c r="C23" s="128" t="e">
        <f t="shared" ref="C23:H23" si="4">IF(C21="Angebot innerhalb SB",C17,"---")</f>
        <v>#DIV/0!</v>
      </c>
      <c r="D23" s="129" t="e">
        <f t="shared" si="4"/>
        <v>#DIV/0!</v>
      </c>
      <c r="E23" s="129" t="e">
        <f t="shared" si="4"/>
        <v>#DIV/0!</v>
      </c>
      <c r="F23" s="129" t="e">
        <f t="shared" si="4"/>
        <v>#DIV/0!</v>
      </c>
      <c r="G23" s="129" t="e">
        <f t="shared" si="4"/>
        <v>#DIV/0!</v>
      </c>
      <c r="H23" s="130" t="e">
        <f t="shared" si="4"/>
        <v>#DIV/0!</v>
      </c>
    </row>
    <row r="24" spans="1:8" x14ac:dyDescent="0.25">
      <c r="A24" s="61"/>
      <c r="B24" s="59"/>
      <c r="C24" s="59"/>
      <c r="D24" s="59"/>
      <c r="E24" s="131"/>
      <c r="F24" s="131"/>
      <c r="G24" s="131"/>
      <c r="H24" s="132"/>
    </row>
    <row r="25" spans="1:8" s="135" customFormat="1" ht="25.5" x14ac:dyDescent="0.2">
      <c r="A25" s="81" t="s">
        <v>90</v>
      </c>
      <c r="B25" s="86"/>
      <c r="C25" s="133" t="e">
        <f t="shared" ref="C25:H25" si="5">IF(C19&lt;$D$13,"---",IF($B$11="Preis",RANK(C23,$C$23:$IV$23,1),RANK(C22,$C$22:$IV$22,0)))</f>
        <v>#DIV/0!</v>
      </c>
      <c r="D25" s="133" t="e">
        <f t="shared" si="5"/>
        <v>#DIV/0!</v>
      </c>
      <c r="E25" s="133" t="e">
        <f t="shared" si="5"/>
        <v>#DIV/0!</v>
      </c>
      <c r="F25" s="133" t="e">
        <f t="shared" si="5"/>
        <v>#DIV/0!</v>
      </c>
      <c r="G25" s="133" t="e">
        <f t="shared" si="5"/>
        <v>#DIV/0!</v>
      </c>
      <c r="H25" s="134" t="e">
        <f t="shared" si="5"/>
        <v>#DIV/0!</v>
      </c>
    </row>
    <row r="26" spans="1:8" x14ac:dyDescent="0.25">
      <c r="A26" s="61"/>
      <c r="B26" s="62"/>
      <c r="C26" s="62"/>
      <c r="D26" s="62"/>
      <c r="E26" s="62"/>
      <c r="F26" s="62"/>
      <c r="G26" s="62"/>
      <c r="H26" s="60"/>
    </row>
    <row r="27" spans="1:8" ht="119.25" customHeight="1" x14ac:dyDescent="0.25">
      <c r="A27" s="136" t="s">
        <v>91</v>
      </c>
      <c r="B27" s="137"/>
      <c r="C27" s="137"/>
      <c r="D27" s="137"/>
      <c r="E27" s="137"/>
      <c r="F27" s="137"/>
      <c r="G27" s="137"/>
      <c r="H27" s="138"/>
    </row>
  </sheetData>
  <mergeCells count="1">
    <mergeCell ref="A4:C4"/>
  </mergeCells>
  <pageMargins left="0.7" right="0.7" top="0.78749999999999998" bottom="0.78749999999999998" header="0.511811023622047" footer="0.511811023622047"/>
  <pageSetup paperSize="9" scale="76"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E162"/>
  <sheetViews>
    <sheetView topLeftCell="C29" zoomScale="120" zoomScaleNormal="120" workbookViewId="0">
      <selection activeCell="D38" sqref="D38"/>
    </sheetView>
  </sheetViews>
  <sheetFormatPr baseColWidth="10" defaultColWidth="11.5703125" defaultRowHeight="12.75" x14ac:dyDescent="0.2"/>
  <cols>
    <col min="1" max="1" width="2.5703125" customWidth="1"/>
    <col min="2" max="2" width="50.140625" style="139" customWidth="1"/>
    <col min="3" max="3" width="12.7109375" style="168" customWidth="1"/>
    <col min="4" max="4" width="125.140625" style="140" customWidth="1"/>
    <col min="5" max="5" width="11.5703125" style="139"/>
  </cols>
  <sheetData>
    <row r="1" spans="2:5" ht="26.25" x14ac:dyDescent="0.4">
      <c r="B1" s="188" t="s">
        <v>0</v>
      </c>
    </row>
    <row r="3" spans="2:5" s="193" customFormat="1" ht="20.25" x14ac:dyDescent="0.3">
      <c r="B3" s="190" t="s">
        <v>240</v>
      </c>
      <c r="C3" s="191"/>
      <c r="D3" s="192"/>
    </row>
    <row r="4" spans="2:5" s="139" customFormat="1" ht="12.6" customHeight="1" x14ac:dyDescent="0.2">
      <c r="B4" s="162"/>
      <c r="C4" s="180"/>
      <c r="D4" s="140"/>
    </row>
    <row r="5" spans="2:5" s="158" customFormat="1" ht="15" x14ac:dyDescent="0.25">
      <c r="B5" s="160" t="s">
        <v>96</v>
      </c>
      <c r="C5" s="181"/>
      <c r="D5" s="176"/>
      <c r="E5" s="160"/>
    </row>
    <row r="6" spans="2:5" s="139" customFormat="1" x14ac:dyDescent="0.2">
      <c r="B6" s="163"/>
      <c r="C6" s="182"/>
      <c r="D6" s="177"/>
      <c r="E6" s="159"/>
    </row>
    <row r="7" spans="2:5" s="139" customFormat="1" ht="38.25" x14ac:dyDescent="0.2">
      <c r="B7" s="161" t="s">
        <v>104</v>
      </c>
      <c r="C7" s="183" t="s">
        <v>98</v>
      </c>
      <c r="D7" s="177" t="s">
        <v>103</v>
      </c>
      <c r="E7" s="159"/>
    </row>
    <row r="8" spans="2:5" x14ac:dyDescent="0.2">
      <c r="B8" s="164"/>
      <c r="C8" s="170"/>
      <c r="D8" s="178"/>
      <c r="E8" s="141"/>
    </row>
    <row r="9" spans="2:5" x14ac:dyDescent="0.2">
      <c r="B9" s="165" t="s">
        <v>100</v>
      </c>
      <c r="C9" s="167" t="s">
        <v>99</v>
      </c>
      <c r="D9" s="185" t="s">
        <v>195</v>
      </c>
    </row>
    <row r="10" spans="2:5" x14ac:dyDescent="0.2">
      <c r="B10" s="165" t="s">
        <v>101</v>
      </c>
      <c r="C10" s="167" t="s">
        <v>99</v>
      </c>
      <c r="D10" s="185" t="s">
        <v>193</v>
      </c>
    </row>
    <row r="11" spans="2:5" ht="25.5" x14ac:dyDescent="0.2">
      <c r="B11" s="165" t="s">
        <v>102</v>
      </c>
      <c r="C11" s="167" t="s">
        <v>99</v>
      </c>
      <c r="D11" s="185" t="s">
        <v>194</v>
      </c>
    </row>
    <row r="12" spans="2:5" ht="12.6" customHeight="1" x14ac:dyDescent="0.2">
      <c r="B12" s="165" t="s">
        <v>105</v>
      </c>
      <c r="C12" s="167" t="s">
        <v>99</v>
      </c>
      <c r="D12" s="185" t="s">
        <v>443</v>
      </c>
    </row>
    <row r="13" spans="2:5" ht="25.5" x14ac:dyDescent="0.2">
      <c r="B13" s="165" t="s">
        <v>106</v>
      </c>
      <c r="C13" s="167" t="s">
        <v>99</v>
      </c>
      <c r="D13" s="185" t="s">
        <v>444</v>
      </c>
    </row>
    <row r="14" spans="2:5" x14ac:dyDescent="0.2">
      <c r="B14" s="165" t="s">
        <v>107</v>
      </c>
      <c r="C14" s="167" t="s">
        <v>99</v>
      </c>
      <c r="D14" s="185" t="s">
        <v>235</v>
      </c>
    </row>
    <row r="15" spans="2:5" x14ac:dyDescent="0.2">
      <c r="B15" s="165" t="s">
        <v>108</v>
      </c>
      <c r="C15" s="167" t="s">
        <v>99</v>
      </c>
      <c r="D15" s="185" t="s">
        <v>196</v>
      </c>
    </row>
    <row r="16" spans="2:5" x14ac:dyDescent="0.2">
      <c r="B16" s="165" t="s">
        <v>109</v>
      </c>
      <c r="C16" s="167" t="s">
        <v>99</v>
      </c>
      <c r="D16" s="185" t="s">
        <v>197</v>
      </c>
    </row>
    <row r="17" spans="2:4" ht="12.6" customHeight="1" x14ac:dyDescent="0.2">
      <c r="B17" s="165" t="s">
        <v>110</v>
      </c>
      <c r="C17" s="167" t="s">
        <v>99</v>
      </c>
      <c r="D17" s="185" t="s">
        <v>220</v>
      </c>
    </row>
    <row r="18" spans="2:4" x14ac:dyDescent="0.2">
      <c r="B18" s="165" t="s">
        <v>111</v>
      </c>
      <c r="C18" s="167" t="s">
        <v>99</v>
      </c>
      <c r="D18" s="185" t="s">
        <v>198</v>
      </c>
    </row>
    <row r="19" spans="2:4" x14ac:dyDescent="0.2">
      <c r="B19" s="165" t="s">
        <v>112</v>
      </c>
      <c r="C19" s="167" t="s">
        <v>99</v>
      </c>
      <c r="D19" s="185" t="s">
        <v>199</v>
      </c>
    </row>
    <row r="20" spans="2:4" x14ac:dyDescent="0.2">
      <c r="B20" s="165" t="s">
        <v>113</v>
      </c>
      <c r="C20" s="167" t="s">
        <v>99</v>
      </c>
      <c r="D20" s="185" t="s">
        <v>210</v>
      </c>
    </row>
    <row r="21" spans="2:4" ht="25.5" x14ac:dyDescent="0.2">
      <c r="B21" s="165" t="s">
        <v>114</v>
      </c>
      <c r="C21" s="167" t="s">
        <v>99</v>
      </c>
      <c r="D21" s="185" t="s">
        <v>236</v>
      </c>
    </row>
    <row r="22" spans="2:4" x14ac:dyDescent="0.2">
      <c r="B22" s="165" t="s">
        <v>115</v>
      </c>
      <c r="C22" s="167" t="s">
        <v>99</v>
      </c>
      <c r="D22" s="185" t="s">
        <v>211</v>
      </c>
    </row>
    <row r="23" spans="2:4" x14ac:dyDescent="0.2">
      <c r="B23" s="165" t="s">
        <v>116</v>
      </c>
      <c r="C23" s="167" t="s">
        <v>99</v>
      </c>
      <c r="D23" s="185" t="s">
        <v>212</v>
      </c>
    </row>
    <row r="24" spans="2:4" x14ac:dyDescent="0.2">
      <c r="B24" s="165" t="s">
        <v>117</v>
      </c>
      <c r="C24" s="167" t="s">
        <v>204</v>
      </c>
      <c r="D24" s="185" t="s">
        <v>226</v>
      </c>
    </row>
    <row r="25" spans="2:4" ht="25.5" x14ac:dyDescent="0.2">
      <c r="B25" s="165" t="s">
        <v>118</v>
      </c>
      <c r="C25" s="167" t="s">
        <v>200</v>
      </c>
      <c r="D25" s="185" t="s">
        <v>201</v>
      </c>
    </row>
    <row r="26" spans="2:4" ht="25.5" x14ac:dyDescent="0.2">
      <c r="B26" s="165" t="s">
        <v>119</v>
      </c>
      <c r="C26" s="167" t="s">
        <v>200</v>
      </c>
      <c r="D26" s="185" t="s">
        <v>202</v>
      </c>
    </row>
    <row r="27" spans="2:4" x14ac:dyDescent="0.2">
      <c r="B27" s="165" t="s">
        <v>120</v>
      </c>
      <c r="C27" s="167" t="s">
        <v>200</v>
      </c>
      <c r="D27" s="185" t="s">
        <v>227</v>
      </c>
    </row>
    <row r="28" spans="2:4" ht="25.5" x14ac:dyDescent="0.2">
      <c r="B28" s="165" t="s">
        <v>121</v>
      </c>
      <c r="C28" s="167" t="s">
        <v>200</v>
      </c>
      <c r="D28" s="185" t="s">
        <v>234</v>
      </c>
    </row>
    <row r="29" spans="2:4" x14ac:dyDescent="0.2">
      <c r="B29" s="165" t="s">
        <v>122</v>
      </c>
      <c r="C29" s="167" t="s">
        <v>200</v>
      </c>
      <c r="D29" s="185" t="s">
        <v>237</v>
      </c>
    </row>
    <row r="30" spans="2:4" ht="25.5" x14ac:dyDescent="0.2">
      <c r="B30" s="165" t="s">
        <v>123</v>
      </c>
      <c r="C30" s="167" t="s">
        <v>410</v>
      </c>
      <c r="D30" s="185" t="s">
        <v>413</v>
      </c>
    </row>
    <row r="31" spans="2:4" x14ac:dyDescent="0.2">
      <c r="B31" s="165" t="s">
        <v>206</v>
      </c>
      <c r="C31" s="167" t="s">
        <v>200</v>
      </c>
      <c r="D31" s="185" t="s">
        <v>231</v>
      </c>
    </row>
    <row r="32" spans="2:4" x14ac:dyDescent="0.2">
      <c r="B32" s="165" t="s">
        <v>207</v>
      </c>
      <c r="C32" s="167" t="s">
        <v>200</v>
      </c>
      <c r="D32" s="185" t="s">
        <v>245</v>
      </c>
    </row>
    <row r="33" spans="2:4" ht="25.5" x14ac:dyDescent="0.2">
      <c r="B33" s="165" t="s">
        <v>208</v>
      </c>
      <c r="C33" s="167" t="s">
        <v>204</v>
      </c>
      <c r="D33" s="185" t="s">
        <v>228</v>
      </c>
    </row>
    <row r="34" spans="2:4" ht="25.5" x14ac:dyDescent="0.2">
      <c r="B34" s="165" t="s">
        <v>209</v>
      </c>
      <c r="C34" s="167" t="s">
        <v>204</v>
      </c>
      <c r="D34" s="185" t="s">
        <v>225</v>
      </c>
    </row>
    <row r="35" spans="2:4" ht="25.5" x14ac:dyDescent="0.2">
      <c r="B35" s="165" t="s">
        <v>213</v>
      </c>
      <c r="C35" s="167" t="s">
        <v>204</v>
      </c>
      <c r="D35" s="185" t="s">
        <v>205</v>
      </c>
    </row>
    <row r="36" spans="2:4" x14ac:dyDescent="0.2">
      <c r="B36" s="165" t="s">
        <v>214</v>
      </c>
      <c r="C36" s="167" t="s">
        <v>238</v>
      </c>
      <c r="D36" s="185" t="s">
        <v>218</v>
      </c>
    </row>
    <row r="37" spans="2:4" x14ac:dyDescent="0.2">
      <c r="B37" s="165" t="s">
        <v>215</v>
      </c>
      <c r="C37" s="167" t="s">
        <v>200</v>
      </c>
      <c r="D37" s="185" t="s">
        <v>447</v>
      </c>
    </row>
    <row r="38" spans="2:4" x14ac:dyDescent="0.2">
      <c r="B38" s="165" t="s">
        <v>131</v>
      </c>
      <c r="C38" s="169" t="s">
        <v>192</v>
      </c>
      <c r="D38" s="185" t="s">
        <v>203</v>
      </c>
    </row>
    <row r="39" spans="2:4" ht="25.5" x14ac:dyDescent="0.2">
      <c r="B39" s="165" t="s">
        <v>132</v>
      </c>
      <c r="C39" s="167" t="s">
        <v>124</v>
      </c>
      <c r="D39" s="185" t="s">
        <v>445</v>
      </c>
    </row>
    <row r="40" spans="2:4" x14ac:dyDescent="0.2">
      <c r="B40" s="165" t="s">
        <v>133</v>
      </c>
      <c r="C40" s="167" t="s">
        <v>124</v>
      </c>
      <c r="D40" s="185" t="s">
        <v>232</v>
      </c>
    </row>
    <row r="41" spans="2:4" ht="25.5" x14ac:dyDescent="0.2">
      <c r="B41" s="179" t="s">
        <v>241</v>
      </c>
      <c r="C41" s="169" t="s">
        <v>124</v>
      </c>
      <c r="D41" s="186" t="s">
        <v>405</v>
      </c>
    </row>
    <row r="42" spans="2:4" x14ac:dyDescent="0.2">
      <c r="B42" s="165" t="s">
        <v>134</v>
      </c>
      <c r="C42" s="167" t="s">
        <v>216</v>
      </c>
      <c r="D42" s="185" t="s">
        <v>229</v>
      </c>
    </row>
    <row r="43" spans="2:4" ht="25.5" x14ac:dyDescent="0.2">
      <c r="B43" s="165" t="s">
        <v>135</v>
      </c>
      <c r="C43" s="167" t="s">
        <v>216</v>
      </c>
      <c r="D43" s="185" t="s">
        <v>233</v>
      </c>
    </row>
    <row r="44" spans="2:4" x14ac:dyDescent="0.2">
      <c r="B44" s="165" t="s">
        <v>136</v>
      </c>
      <c r="C44" s="167" t="s">
        <v>216</v>
      </c>
      <c r="D44" s="185" t="s">
        <v>217</v>
      </c>
    </row>
    <row r="45" spans="2:4" ht="38.25" x14ac:dyDescent="0.2">
      <c r="B45" s="166" t="s">
        <v>369</v>
      </c>
      <c r="C45" s="169" t="s">
        <v>125</v>
      </c>
      <c r="D45" s="186" t="s">
        <v>404</v>
      </c>
    </row>
    <row r="46" spans="2:4" ht="38.25" x14ac:dyDescent="0.2">
      <c r="B46" s="166" t="s">
        <v>370</v>
      </c>
      <c r="C46" s="169" t="s">
        <v>129</v>
      </c>
      <c r="D46" s="186" t="s">
        <v>403</v>
      </c>
    </row>
    <row r="47" spans="2:4" ht="25.5" x14ac:dyDescent="0.2">
      <c r="B47" s="165" t="s">
        <v>137</v>
      </c>
      <c r="C47" s="169" t="s">
        <v>222</v>
      </c>
      <c r="D47" s="185" t="s">
        <v>221</v>
      </c>
    </row>
    <row r="48" spans="2:4" ht="25.5" x14ac:dyDescent="0.2">
      <c r="B48" s="165" t="s">
        <v>138</v>
      </c>
      <c r="C48" s="169" t="s">
        <v>222</v>
      </c>
      <c r="D48" s="185" t="s">
        <v>223</v>
      </c>
    </row>
    <row r="49" spans="2:4" x14ac:dyDescent="0.2">
      <c r="B49" s="165" t="s">
        <v>139</v>
      </c>
      <c r="C49" s="169" t="s">
        <v>222</v>
      </c>
      <c r="D49" s="185" t="s">
        <v>224</v>
      </c>
    </row>
    <row r="50" spans="2:4" ht="25.5" x14ac:dyDescent="0.2">
      <c r="B50" s="165" t="s">
        <v>140</v>
      </c>
      <c r="C50" s="169" t="s">
        <v>222</v>
      </c>
      <c r="D50" s="185" t="s">
        <v>242</v>
      </c>
    </row>
    <row r="51" spans="2:4" ht="25.5" x14ac:dyDescent="0.2">
      <c r="B51" s="165" t="s">
        <v>141</v>
      </c>
      <c r="C51" s="169" t="s">
        <v>222</v>
      </c>
      <c r="D51" s="185" t="s">
        <v>411</v>
      </c>
    </row>
    <row r="52" spans="2:4" ht="25.5" x14ac:dyDescent="0.2">
      <c r="B52" s="165" t="s">
        <v>142</v>
      </c>
      <c r="C52" s="169" t="s">
        <v>219</v>
      </c>
      <c r="D52" s="185" t="s">
        <v>230</v>
      </c>
    </row>
    <row r="53" spans="2:4" ht="25.5" x14ac:dyDescent="0.2">
      <c r="B53" s="165" t="s">
        <v>143</v>
      </c>
      <c r="C53" s="169" t="s">
        <v>219</v>
      </c>
      <c r="D53" s="185" t="s">
        <v>243</v>
      </c>
    </row>
    <row r="54" spans="2:4" ht="25.5" x14ac:dyDescent="0.2">
      <c r="B54" s="165" t="s">
        <v>144</v>
      </c>
      <c r="C54" s="169" t="s">
        <v>222</v>
      </c>
      <c r="D54" s="185" t="s">
        <v>418</v>
      </c>
    </row>
    <row r="55" spans="2:4" ht="25.5" x14ac:dyDescent="0.2">
      <c r="B55" s="165" t="s">
        <v>145</v>
      </c>
      <c r="C55" s="169" t="s">
        <v>222</v>
      </c>
      <c r="D55" s="185" t="s">
        <v>417</v>
      </c>
    </row>
    <row r="56" spans="2:4" ht="25.5" x14ac:dyDescent="0.2">
      <c r="B56" s="165" t="s">
        <v>146</v>
      </c>
      <c r="C56" s="169" t="s">
        <v>419</v>
      </c>
      <c r="D56" s="185" t="s">
        <v>446</v>
      </c>
    </row>
    <row r="57" spans="2:4" x14ac:dyDescent="0.2">
      <c r="B57" s="165" t="s">
        <v>147</v>
      </c>
      <c r="C57" s="169" t="s">
        <v>219</v>
      </c>
      <c r="D57" s="185" t="s">
        <v>250</v>
      </c>
    </row>
    <row r="58" spans="2:4" x14ac:dyDescent="0.2">
      <c r="B58" s="165" t="s">
        <v>148</v>
      </c>
      <c r="C58" s="169" t="s">
        <v>244</v>
      </c>
      <c r="D58" s="185" t="s">
        <v>251</v>
      </c>
    </row>
    <row r="59" spans="2:4" x14ac:dyDescent="0.2">
      <c r="B59" s="165" t="s">
        <v>149</v>
      </c>
      <c r="C59" s="169" t="s">
        <v>247</v>
      </c>
      <c r="D59" s="185" t="s">
        <v>420</v>
      </c>
    </row>
    <row r="60" spans="2:4" x14ac:dyDescent="0.2">
      <c r="B60" s="165" t="s">
        <v>174</v>
      </c>
      <c r="C60" s="169" t="s">
        <v>247</v>
      </c>
      <c r="D60" s="185" t="s">
        <v>421</v>
      </c>
    </row>
    <row r="61" spans="2:4" ht="25.5" x14ac:dyDescent="0.2">
      <c r="B61" s="165" t="s">
        <v>175</v>
      </c>
      <c r="C61" s="169" t="s">
        <v>249</v>
      </c>
      <c r="D61" s="185" t="s">
        <v>260</v>
      </c>
    </row>
    <row r="62" spans="2:4" ht="25.5" x14ac:dyDescent="0.2">
      <c r="B62" s="165" t="s">
        <v>176</v>
      </c>
      <c r="C62" s="169" t="s">
        <v>247</v>
      </c>
      <c r="D62" s="185" t="s">
        <v>248</v>
      </c>
    </row>
    <row r="63" spans="2:4" x14ac:dyDescent="0.2">
      <c r="B63" s="165" t="s">
        <v>177</v>
      </c>
      <c r="C63" s="169" t="s">
        <v>247</v>
      </c>
      <c r="D63" s="185" t="s">
        <v>252</v>
      </c>
    </row>
    <row r="64" spans="2:4" x14ac:dyDescent="0.2">
      <c r="B64" s="165" t="s">
        <v>178</v>
      </c>
      <c r="C64" s="169" t="s">
        <v>190</v>
      </c>
      <c r="D64" s="185" t="s">
        <v>422</v>
      </c>
    </row>
    <row r="65" spans="2:4" x14ac:dyDescent="0.2">
      <c r="B65" s="165" t="s">
        <v>179</v>
      </c>
      <c r="C65" s="169" t="s">
        <v>268</v>
      </c>
      <c r="D65" s="185" t="s">
        <v>423</v>
      </c>
    </row>
    <row r="66" spans="2:4" x14ac:dyDescent="0.2">
      <c r="B66" s="165" t="s">
        <v>180</v>
      </c>
      <c r="C66" s="169" t="s">
        <v>190</v>
      </c>
      <c r="D66" s="185" t="s">
        <v>253</v>
      </c>
    </row>
    <row r="67" spans="2:4" x14ac:dyDescent="0.2">
      <c r="B67" s="165" t="s">
        <v>181</v>
      </c>
      <c r="C67" s="169" t="s">
        <v>190</v>
      </c>
      <c r="D67" s="185" t="s">
        <v>425</v>
      </c>
    </row>
    <row r="68" spans="2:4" x14ac:dyDescent="0.2">
      <c r="B68" s="165" t="s">
        <v>182</v>
      </c>
      <c r="C68" s="169" t="s">
        <v>255</v>
      </c>
      <c r="D68" s="185" t="s">
        <v>254</v>
      </c>
    </row>
    <row r="69" spans="2:4" x14ac:dyDescent="0.2">
      <c r="B69" s="165" t="s">
        <v>183</v>
      </c>
      <c r="C69" s="169" t="s">
        <v>255</v>
      </c>
      <c r="D69" s="185" t="s">
        <v>256</v>
      </c>
    </row>
    <row r="70" spans="2:4" x14ac:dyDescent="0.2">
      <c r="B70" s="165" t="s">
        <v>184</v>
      </c>
      <c r="C70" s="169" t="s">
        <v>255</v>
      </c>
      <c r="D70" s="185" t="s">
        <v>257</v>
      </c>
    </row>
    <row r="71" spans="2:4" x14ac:dyDescent="0.2">
      <c r="B71" s="165" t="s">
        <v>185</v>
      </c>
      <c r="C71" s="169" t="s">
        <v>255</v>
      </c>
      <c r="D71" s="185" t="s">
        <v>258</v>
      </c>
    </row>
    <row r="72" spans="2:4" ht="25.5" x14ac:dyDescent="0.2">
      <c r="B72" s="165" t="s">
        <v>186</v>
      </c>
      <c r="C72" s="169" t="s">
        <v>259</v>
      </c>
      <c r="D72" s="185" t="s">
        <v>272</v>
      </c>
    </row>
    <row r="73" spans="2:4" ht="25.5" x14ac:dyDescent="0.2">
      <c r="B73" s="165" t="s">
        <v>173</v>
      </c>
      <c r="C73" s="169" t="s">
        <v>259</v>
      </c>
      <c r="D73" s="185" t="s">
        <v>269</v>
      </c>
    </row>
    <row r="74" spans="2:4" x14ac:dyDescent="0.2">
      <c r="B74" s="165" t="s">
        <v>172</v>
      </c>
      <c r="C74" s="169" t="s">
        <v>259</v>
      </c>
      <c r="D74" s="185" t="s">
        <v>261</v>
      </c>
    </row>
    <row r="75" spans="2:4" ht="25.5" x14ac:dyDescent="0.2">
      <c r="B75" s="165" t="s">
        <v>162</v>
      </c>
      <c r="C75" s="169" t="s">
        <v>259</v>
      </c>
      <c r="D75" s="185" t="s">
        <v>262</v>
      </c>
    </row>
    <row r="76" spans="2:4" x14ac:dyDescent="0.2">
      <c r="B76" s="165" t="s">
        <v>163</v>
      </c>
      <c r="C76" s="169" t="s">
        <v>259</v>
      </c>
      <c r="D76" s="185" t="s">
        <v>263</v>
      </c>
    </row>
    <row r="77" spans="2:4" ht="25.5" x14ac:dyDescent="0.2">
      <c r="B77" s="165" t="s">
        <v>164</v>
      </c>
      <c r="C77" s="169" t="s">
        <v>259</v>
      </c>
      <c r="D77" s="185" t="s">
        <v>426</v>
      </c>
    </row>
    <row r="78" spans="2:4" ht="25.5" x14ac:dyDescent="0.2">
      <c r="B78" s="165" t="s">
        <v>165</v>
      </c>
      <c r="C78" s="169" t="s">
        <v>259</v>
      </c>
      <c r="D78" s="185" t="s">
        <v>427</v>
      </c>
    </row>
    <row r="79" spans="2:4" ht="25.5" x14ac:dyDescent="0.2">
      <c r="B79" s="165" t="s">
        <v>166</v>
      </c>
      <c r="C79" s="169" t="s">
        <v>259</v>
      </c>
      <c r="D79" s="185" t="s">
        <v>264</v>
      </c>
    </row>
    <row r="80" spans="2:4" ht="25.5" x14ac:dyDescent="0.2">
      <c r="B80" s="165" t="s">
        <v>167</v>
      </c>
      <c r="C80" s="169" t="s">
        <v>259</v>
      </c>
      <c r="D80" s="185" t="s">
        <v>428</v>
      </c>
    </row>
    <row r="81" spans="2:4" x14ac:dyDescent="0.2">
      <c r="B81" s="165" t="s">
        <v>168</v>
      </c>
      <c r="C81" s="169" t="s">
        <v>259</v>
      </c>
      <c r="D81" s="185" t="s">
        <v>265</v>
      </c>
    </row>
    <row r="82" spans="2:4" ht="25.5" x14ac:dyDescent="0.2">
      <c r="B82" s="165" t="s">
        <v>169</v>
      </c>
      <c r="C82" s="169" t="s">
        <v>259</v>
      </c>
      <c r="D82" s="185" t="s">
        <v>266</v>
      </c>
    </row>
    <row r="83" spans="2:4" ht="25.5" x14ac:dyDescent="0.2">
      <c r="B83" s="165" t="s">
        <v>170</v>
      </c>
      <c r="C83" s="169" t="s">
        <v>259</v>
      </c>
      <c r="D83" s="185" t="s">
        <v>429</v>
      </c>
    </row>
    <row r="84" spans="2:4" ht="25.5" x14ac:dyDescent="0.2">
      <c r="B84" s="165" t="s">
        <v>171</v>
      </c>
      <c r="C84" s="169" t="s">
        <v>267</v>
      </c>
      <c r="D84" s="185" t="s">
        <v>273</v>
      </c>
    </row>
    <row r="85" spans="2:4" ht="25.5" x14ac:dyDescent="0.2">
      <c r="B85" s="165" t="s">
        <v>161</v>
      </c>
      <c r="C85" s="169" t="s">
        <v>267</v>
      </c>
      <c r="D85" s="185" t="s">
        <v>279</v>
      </c>
    </row>
    <row r="86" spans="2:4" ht="25.5" x14ac:dyDescent="0.2">
      <c r="B86" s="165" t="s">
        <v>160</v>
      </c>
      <c r="C86" s="169" t="s">
        <v>267</v>
      </c>
      <c r="D86" s="185" t="s">
        <v>424</v>
      </c>
    </row>
    <row r="87" spans="2:4" ht="25.5" x14ac:dyDescent="0.2">
      <c r="B87" s="165" t="s">
        <v>159</v>
      </c>
      <c r="C87" s="169" t="s">
        <v>267</v>
      </c>
      <c r="D87" s="185" t="s">
        <v>430</v>
      </c>
    </row>
    <row r="88" spans="2:4" ht="25.5" x14ac:dyDescent="0.2">
      <c r="B88" s="165" t="s">
        <v>158</v>
      </c>
      <c r="C88" s="169" t="s">
        <v>267</v>
      </c>
      <c r="D88" s="185" t="s">
        <v>270</v>
      </c>
    </row>
    <row r="89" spans="2:4" ht="25.5" x14ac:dyDescent="0.2">
      <c r="B89" s="165" t="s">
        <v>157</v>
      </c>
      <c r="C89" s="169" t="s">
        <v>275</v>
      </c>
      <c r="D89" s="185" t="s">
        <v>271</v>
      </c>
    </row>
    <row r="90" spans="2:4" ht="25.5" x14ac:dyDescent="0.2">
      <c r="B90" s="165" t="s">
        <v>156</v>
      </c>
      <c r="C90" s="169" t="s">
        <v>275</v>
      </c>
      <c r="D90" s="185" t="s">
        <v>431</v>
      </c>
    </row>
    <row r="91" spans="2:4" ht="25.5" x14ac:dyDescent="0.2">
      <c r="B91" s="165" t="s">
        <v>155</v>
      </c>
      <c r="C91" s="169" t="s">
        <v>275</v>
      </c>
      <c r="D91" s="185" t="s">
        <v>274</v>
      </c>
    </row>
    <row r="92" spans="2:4" x14ac:dyDescent="0.2">
      <c r="B92" s="165" t="s">
        <v>154</v>
      </c>
      <c r="C92" s="169" t="s">
        <v>275</v>
      </c>
      <c r="D92" s="185" t="s">
        <v>276</v>
      </c>
    </row>
    <row r="93" spans="2:4" ht="25.5" x14ac:dyDescent="0.2">
      <c r="B93" s="165" t="s">
        <v>153</v>
      </c>
      <c r="C93" s="169" t="s">
        <v>275</v>
      </c>
      <c r="D93" s="185" t="s">
        <v>277</v>
      </c>
    </row>
    <row r="94" spans="2:4" ht="25.5" x14ac:dyDescent="0.2">
      <c r="B94" s="165" t="s">
        <v>152</v>
      </c>
      <c r="C94" s="184" t="s">
        <v>412</v>
      </c>
      <c r="D94" s="185" t="s">
        <v>278</v>
      </c>
    </row>
    <row r="95" spans="2:4" ht="25.5" x14ac:dyDescent="0.2">
      <c r="B95" s="165" t="s">
        <v>151</v>
      </c>
      <c r="C95" s="169" t="s">
        <v>275</v>
      </c>
      <c r="D95" s="185" t="s">
        <v>280</v>
      </c>
    </row>
    <row r="96" spans="2:4" ht="25.5" x14ac:dyDescent="0.2">
      <c r="B96" s="165" t="s">
        <v>150</v>
      </c>
      <c r="C96" s="169" t="s">
        <v>275</v>
      </c>
      <c r="D96" s="185" t="s">
        <v>281</v>
      </c>
    </row>
    <row r="97" spans="2:4" ht="25.5" x14ac:dyDescent="0.2">
      <c r="B97" s="165" t="s">
        <v>371</v>
      </c>
      <c r="C97" s="169" t="s">
        <v>282</v>
      </c>
      <c r="D97" s="185" t="s">
        <v>283</v>
      </c>
    </row>
    <row r="98" spans="2:4" ht="25.5" x14ac:dyDescent="0.2">
      <c r="B98" s="165" t="s">
        <v>284</v>
      </c>
      <c r="C98" s="169" t="s">
        <v>416</v>
      </c>
      <c r="D98" s="185" t="s">
        <v>415</v>
      </c>
    </row>
    <row r="99" spans="2:4" ht="51" x14ac:dyDescent="0.2">
      <c r="B99" s="166" t="s">
        <v>372</v>
      </c>
      <c r="C99" s="169" t="s">
        <v>187</v>
      </c>
      <c r="D99" s="186" t="s">
        <v>402</v>
      </c>
    </row>
    <row r="100" spans="2:4" ht="25.5" x14ac:dyDescent="0.2">
      <c r="B100" s="165" t="s">
        <v>299</v>
      </c>
      <c r="C100" s="169" t="s">
        <v>288</v>
      </c>
      <c r="D100" s="185" t="s">
        <v>285</v>
      </c>
    </row>
    <row r="101" spans="2:4" x14ac:dyDescent="0.2">
      <c r="B101" s="165" t="s">
        <v>300</v>
      </c>
      <c r="C101" s="169" t="s">
        <v>288</v>
      </c>
      <c r="D101" s="185" t="s">
        <v>286</v>
      </c>
    </row>
    <row r="102" spans="2:4" ht="25.5" x14ac:dyDescent="0.2">
      <c r="B102" s="165" t="s">
        <v>301</v>
      </c>
      <c r="C102" s="169" t="s">
        <v>288</v>
      </c>
      <c r="D102" s="185" t="s">
        <v>287</v>
      </c>
    </row>
    <row r="103" spans="2:4" x14ac:dyDescent="0.2">
      <c r="B103" s="165" t="s">
        <v>302</v>
      </c>
      <c r="C103" s="169" t="s">
        <v>298</v>
      </c>
      <c r="D103" s="185" t="s">
        <v>289</v>
      </c>
    </row>
    <row r="104" spans="2:4" ht="25.5" x14ac:dyDescent="0.2">
      <c r="B104" s="165" t="s">
        <v>303</v>
      </c>
      <c r="C104" s="169" t="s">
        <v>298</v>
      </c>
      <c r="D104" s="185" t="s">
        <v>290</v>
      </c>
    </row>
    <row r="105" spans="2:4" ht="25.5" x14ac:dyDescent="0.2">
      <c r="B105" s="165" t="s">
        <v>304</v>
      </c>
      <c r="C105" s="169" t="s">
        <v>298</v>
      </c>
      <c r="D105" s="185" t="s">
        <v>311</v>
      </c>
    </row>
    <row r="106" spans="2:4" ht="25.5" x14ac:dyDescent="0.2">
      <c r="B106" s="165" t="s">
        <v>305</v>
      </c>
      <c r="C106" s="169" t="s">
        <v>298</v>
      </c>
      <c r="D106" s="185" t="s">
        <v>291</v>
      </c>
    </row>
    <row r="107" spans="2:4" x14ac:dyDescent="0.2">
      <c r="B107" s="165" t="s">
        <v>306</v>
      </c>
      <c r="C107" s="169" t="s">
        <v>298</v>
      </c>
      <c r="D107" s="185" t="s">
        <v>312</v>
      </c>
    </row>
    <row r="108" spans="2:4" x14ac:dyDescent="0.2">
      <c r="B108" s="165" t="s">
        <v>307</v>
      </c>
      <c r="C108" s="169" t="s">
        <v>298</v>
      </c>
      <c r="D108" s="185" t="s">
        <v>292</v>
      </c>
    </row>
    <row r="109" spans="2:4" ht="25.5" x14ac:dyDescent="0.2">
      <c r="B109" s="165" t="s">
        <v>308</v>
      </c>
      <c r="C109" s="169" t="s">
        <v>298</v>
      </c>
      <c r="D109" s="185" t="s">
        <v>293</v>
      </c>
    </row>
    <row r="110" spans="2:4" ht="25.5" x14ac:dyDescent="0.2">
      <c r="B110" s="165" t="s">
        <v>309</v>
      </c>
      <c r="C110" s="169" t="s">
        <v>298</v>
      </c>
      <c r="D110" s="185" t="s">
        <v>294</v>
      </c>
    </row>
    <row r="111" spans="2:4" ht="38.25" x14ac:dyDescent="0.2">
      <c r="B111" s="165" t="s">
        <v>319</v>
      </c>
      <c r="C111" s="169" t="s">
        <v>298</v>
      </c>
      <c r="D111" s="185" t="s">
        <v>296</v>
      </c>
    </row>
    <row r="112" spans="2:4" ht="25.5" x14ac:dyDescent="0.2">
      <c r="B112" s="165" t="s">
        <v>320</v>
      </c>
      <c r="C112" s="169" t="s">
        <v>298</v>
      </c>
      <c r="D112" s="185" t="s">
        <v>295</v>
      </c>
    </row>
    <row r="113" spans="2:4" x14ac:dyDescent="0.2">
      <c r="B113" s="165" t="s">
        <v>321</v>
      </c>
      <c r="C113" s="169" t="s">
        <v>298</v>
      </c>
      <c r="D113" s="185" t="s">
        <v>297</v>
      </c>
    </row>
    <row r="114" spans="2:4" x14ac:dyDescent="0.2">
      <c r="B114" s="165" t="s">
        <v>322</v>
      </c>
      <c r="C114" s="167" t="s">
        <v>310</v>
      </c>
      <c r="D114" s="185" t="s">
        <v>335</v>
      </c>
    </row>
    <row r="115" spans="2:4" ht="25.5" x14ac:dyDescent="0.2">
      <c r="B115" s="165" t="s">
        <v>323</v>
      </c>
      <c r="C115" s="169" t="s">
        <v>313</v>
      </c>
      <c r="D115" s="185" t="s">
        <v>314</v>
      </c>
    </row>
    <row r="116" spans="2:4" x14ac:dyDescent="0.2">
      <c r="B116" s="165" t="s">
        <v>324</v>
      </c>
      <c r="C116" s="169" t="s">
        <v>313</v>
      </c>
      <c r="D116" s="185" t="s">
        <v>315</v>
      </c>
    </row>
    <row r="117" spans="2:4" x14ac:dyDescent="0.2">
      <c r="B117" s="165" t="s">
        <v>325</v>
      </c>
      <c r="C117" s="169" t="s">
        <v>313</v>
      </c>
      <c r="D117" s="185" t="s">
        <v>316</v>
      </c>
    </row>
    <row r="118" spans="2:4" x14ac:dyDescent="0.2">
      <c r="B118" s="165" t="s">
        <v>326</v>
      </c>
      <c r="C118" s="169" t="s">
        <v>313</v>
      </c>
      <c r="D118" s="185" t="s">
        <v>317</v>
      </c>
    </row>
    <row r="119" spans="2:4" ht="25.5" x14ac:dyDescent="0.2">
      <c r="B119" s="165" t="s">
        <v>327</v>
      </c>
      <c r="C119" s="169" t="s">
        <v>313</v>
      </c>
      <c r="D119" s="185" t="s">
        <v>336</v>
      </c>
    </row>
    <row r="120" spans="2:4" x14ac:dyDescent="0.2">
      <c r="B120" s="165" t="s">
        <v>328</v>
      </c>
      <c r="C120" s="169" t="s">
        <v>318</v>
      </c>
      <c r="D120" s="185" t="s">
        <v>432</v>
      </c>
    </row>
    <row r="121" spans="2:4" x14ac:dyDescent="0.2">
      <c r="B121" s="165" t="s">
        <v>329</v>
      </c>
      <c r="C121" s="169" t="s">
        <v>318</v>
      </c>
      <c r="D121" s="185" t="s">
        <v>337</v>
      </c>
    </row>
    <row r="122" spans="2:4" ht="38.25" x14ac:dyDescent="0.2">
      <c r="B122" s="165" t="s">
        <v>330</v>
      </c>
      <c r="C122" s="169" t="s">
        <v>318</v>
      </c>
      <c r="D122" s="185" t="s">
        <v>339</v>
      </c>
    </row>
    <row r="123" spans="2:4" ht="38.25" x14ac:dyDescent="0.2">
      <c r="B123" s="165" t="s">
        <v>331</v>
      </c>
      <c r="C123" s="169" t="s">
        <v>318</v>
      </c>
      <c r="D123" s="185" t="s">
        <v>338</v>
      </c>
    </row>
    <row r="124" spans="2:4" x14ac:dyDescent="0.2">
      <c r="B124" s="165" t="s">
        <v>332</v>
      </c>
      <c r="C124" s="169" t="s">
        <v>341</v>
      </c>
      <c r="D124" s="185" t="s">
        <v>433</v>
      </c>
    </row>
    <row r="125" spans="2:4" ht="25.5" x14ac:dyDescent="0.2">
      <c r="B125" s="165" t="s">
        <v>333</v>
      </c>
      <c r="C125" s="169" t="s">
        <v>341</v>
      </c>
      <c r="D125" s="185" t="s">
        <v>342</v>
      </c>
    </row>
    <row r="126" spans="2:4" x14ac:dyDescent="0.2">
      <c r="B126" s="165" t="s">
        <v>334</v>
      </c>
      <c r="C126" s="169" t="s">
        <v>341</v>
      </c>
      <c r="D126" s="185" t="s">
        <v>340</v>
      </c>
    </row>
    <row r="127" spans="2:4" ht="25.5" x14ac:dyDescent="0.2">
      <c r="B127" s="165" t="s">
        <v>373</v>
      </c>
      <c r="C127" s="169" t="s">
        <v>341</v>
      </c>
      <c r="D127" s="185" t="s">
        <v>343</v>
      </c>
    </row>
    <row r="128" spans="2:4" ht="25.5" x14ac:dyDescent="0.2">
      <c r="B128" s="165" t="s">
        <v>374</v>
      </c>
      <c r="C128" s="169" t="s">
        <v>341</v>
      </c>
      <c r="D128" s="185" t="s">
        <v>344</v>
      </c>
    </row>
    <row r="129" spans="2:4" x14ac:dyDescent="0.2">
      <c r="B129" s="165" t="s">
        <v>375</v>
      </c>
      <c r="C129" s="169" t="s">
        <v>341</v>
      </c>
      <c r="D129" s="185" t="s">
        <v>345</v>
      </c>
    </row>
    <row r="130" spans="2:4" x14ac:dyDescent="0.2">
      <c r="B130" s="165" t="s">
        <v>376</v>
      </c>
      <c r="C130" s="169" t="s">
        <v>346</v>
      </c>
      <c r="D130" s="185" t="s">
        <v>347</v>
      </c>
    </row>
    <row r="131" spans="2:4" x14ac:dyDescent="0.2">
      <c r="B131" s="165" t="s">
        <v>377</v>
      </c>
      <c r="C131" s="169" t="s">
        <v>346</v>
      </c>
      <c r="D131" s="185" t="s">
        <v>348</v>
      </c>
    </row>
    <row r="132" spans="2:4" x14ac:dyDescent="0.2">
      <c r="B132" s="165" t="s">
        <v>378</v>
      </c>
      <c r="C132" s="169" t="s">
        <v>346</v>
      </c>
      <c r="D132" s="185" t="s">
        <v>349</v>
      </c>
    </row>
    <row r="133" spans="2:4" x14ac:dyDescent="0.2">
      <c r="B133" s="165" t="s">
        <v>379</v>
      </c>
      <c r="C133" s="169" t="s">
        <v>346</v>
      </c>
      <c r="D133" s="185" t="s">
        <v>350</v>
      </c>
    </row>
    <row r="134" spans="2:4" ht="25.5" x14ac:dyDescent="0.2">
      <c r="B134" s="165" t="s">
        <v>380</v>
      </c>
      <c r="C134" s="169" t="s">
        <v>351</v>
      </c>
      <c r="D134" s="185" t="s">
        <v>352</v>
      </c>
    </row>
    <row r="135" spans="2:4" x14ac:dyDescent="0.2">
      <c r="B135" s="165" t="s">
        <v>381</v>
      </c>
      <c r="C135" s="169" t="s">
        <v>351</v>
      </c>
      <c r="D135" s="185" t="s">
        <v>353</v>
      </c>
    </row>
    <row r="136" spans="2:4" x14ac:dyDescent="0.2">
      <c r="B136" s="165" t="s">
        <v>382</v>
      </c>
      <c r="C136" s="169" t="s">
        <v>354</v>
      </c>
      <c r="D136" s="185" t="s">
        <v>434</v>
      </c>
    </row>
    <row r="137" spans="2:4" x14ac:dyDescent="0.2">
      <c r="B137" s="165" t="s">
        <v>383</v>
      </c>
      <c r="C137" s="169" t="s">
        <v>354</v>
      </c>
      <c r="D137" s="185" t="s">
        <v>435</v>
      </c>
    </row>
    <row r="138" spans="2:4" ht="25.5" x14ac:dyDescent="0.2">
      <c r="B138" s="165" t="s">
        <v>384</v>
      </c>
      <c r="C138" s="169" t="s">
        <v>354</v>
      </c>
      <c r="D138" s="185" t="s">
        <v>436</v>
      </c>
    </row>
    <row r="139" spans="2:4" x14ac:dyDescent="0.2">
      <c r="B139" s="165" t="s">
        <v>385</v>
      </c>
      <c r="C139" s="169" t="s">
        <v>354</v>
      </c>
      <c r="D139" s="185" t="s">
        <v>355</v>
      </c>
    </row>
    <row r="140" spans="2:4" x14ac:dyDescent="0.2">
      <c r="B140" s="165"/>
    </row>
    <row r="142" spans="2:4" ht="15" x14ac:dyDescent="0.25">
      <c r="B142" s="159" t="s">
        <v>97</v>
      </c>
      <c r="C142" s="181"/>
      <c r="D142" s="176"/>
    </row>
    <row r="143" spans="2:4" x14ac:dyDescent="0.2">
      <c r="B143" s="163"/>
      <c r="C143" s="182"/>
      <c r="D143" s="177"/>
    </row>
    <row r="144" spans="2:4" ht="38.25" x14ac:dyDescent="0.2">
      <c r="B144" s="161" t="s">
        <v>104</v>
      </c>
      <c r="C144" s="183" t="s">
        <v>98</v>
      </c>
      <c r="D144" s="177" t="s">
        <v>103</v>
      </c>
    </row>
    <row r="145" spans="2:4" x14ac:dyDescent="0.2">
      <c r="B145" s="161"/>
      <c r="C145" s="183"/>
      <c r="D145" s="177"/>
    </row>
    <row r="146" spans="2:4" x14ac:dyDescent="0.2">
      <c r="B146" s="165" t="s">
        <v>386</v>
      </c>
      <c r="C146" s="169" t="s">
        <v>191</v>
      </c>
      <c r="D146" s="185" t="s">
        <v>409</v>
      </c>
    </row>
    <row r="147" spans="2:4" ht="25.5" x14ac:dyDescent="0.2">
      <c r="B147" s="165" t="s">
        <v>387</v>
      </c>
      <c r="C147" s="169" t="s">
        <v>191</v>
      </c>
      <c r="D147" s="185" t="s">
        <v>407</v>
      </c>
    </row>
    <row r="148" spans="2:4" x14ac:dyDescent="0.2">
      <c r="B148" s="165" t="s">
        <v>388</v>
      </c>
      <c r="C148" s="169" t="s">
        <v>191</v>
      </c>
      <c r="D148" s="185" t="s">
        <v>408</v>
      </c>
    </row>
    <row r="149" spans="2:4" x14ac:dyDescent="0.2">
      <c r="B149" s="165" t="s">
        <v>389</v>
      </c>
      <c r="C149" s="169" t="s">
        <v>356</v>
      </c>
      <c r="D149" s="185" t="s">
        <v>360</v>
      </c>
    </row>
    <row r="150" spans="2:4" x14ac:dyDescent="0.2">
      <c r="B150" s="165" t="s">
        <v>390</v>
      </c>
      <c r="C150" s="169" t="s">
        <v>356</v>
      </c>
      <c r="D150" s="185" t="s">
        <v>357</v>
      </c>
    </row>
    <row r="151" spans="2:4" ht="25.5" x14ac:dyDescent="0.2">
      <c r="B151" s="165" t="s">
        <v>391</v>
      </c>
      <c r="C151" s="169" t="s">
        <v>356</v>
      </c>
      <c r="D151" s="185" t="s">
        <v>363</v>
      </c>
    </row>
    <row r="152" spans="2:4" x14ac:dyDescent="0.2">
      <c r="B152" s="165" t="s">
        <v>392</v>
      </c>
      <c r="C152" s="169" t="s">
        <v>356</v>
      </c>
      <c r="D152" s="185" t="s">
        <v>358</v>
      </c>
    </row>
    <row r="153" spans="2:4" ht="25.5" x14ac:dyDescent="0.2">
      <c r="B153" s="165" t="s">
        <v>393</v>
      </c>
      <c r="C153" s="169" t="s">
        <v>356</v>
      </c>
      <c r="D153" s="185" t="s">
        <v>359</v>
      </c>
    </row>
    <row r="154" spans="2:4" ht="25.5" x14ac:dyDescent="0.2">
      <c r="B154" s="165" t="s">
        <v>394</v>
      </c>
      <c r="C154" s="169" t="s">
        <v>356</v>
      </c>
      <c r="D154" s="185" t="s">
        <v>361</v>
      </c>
    </row>
    <row r="155" spans="2:4" ht="25.5" x14ac:dyDescent="0.2">
      <c r="B155" s="165" t="s">
        <v>395</v>
      </c>
      <c r="C155" s="169" t="s">
        <v>356</v>
      </c>
      <c r="D155" s="185" t="s">
        <v>362</v>
      </c>
    </row>
    <row r="156" spans="2:4" ht="25.5" x14ac:dyDescent="0.2">
      <c r="B156" s="165" t="s">
        <v>396</v>
      </c>
      <c r="C156" s="169" t="s">
        <v>364</v>
      </c>
      <c r="D156" s="185" t="s">
        <v>365</v>
      </c>
    </row>
    <row r="157" spans="2:4" ht="25.5" x14ac:dyDescent="0.2">
      <c r="B157" s="165" t="s">
        <v>397</v>
      </c>
      <c r="C157" s="169" t="s">
        <v>364</v>
      </c>
      <c r="D157" s="185" t="s">
        <v>437</v>
      </c>
    </row>
    <row r="158" spans="2:4" ht="25.5" x14ac:dyDescent="0.2">
      <c r="B158" s="165" t="s">
        <v>398</v>
      </c>
      <c r="C158" s="169" t="s">
        <v>364</v>
      </c>
      <c r="D158" s="185" t="s">
        <v>366</v>
      </c>
    </row>
    <row r="159" spans="2:4" ht="38.25" x14ac:dyDescent="0.2">
      <c r="B159" s="165" t="s">
        <v>399</v>
      </c>
      <c r="C159" s="169" t="s">
        <v>364</v>
      </c>
      <c r="D159" s="185" t="s">
        <v>367</v>
      </c>
    </row>
    <row r="160" spans="2:4" ht="25.5" x14ac:dyDescent="0.2">
      <c r="B160" s="165" t="s">
        <v>400</v>
      </c>
      <c r="C160" s="169" t="s">
        <v>364</v>
      </c>
      <c r="D160" s="185" t="s">
        <v>368</v>
      </c>
    </row>
    <row r="161" spans="2:4" x14ac:dyDescent="0.2">
      <c r="B161" s="172" t="s">
        <v>439</v>
      </c>
      <c r="C161" s="175" t="s">
        <v>190</v>
      </c>
      <c r="D161" s="174" t="s">
        <v>438</v>
      </c>
    </row>
    <row r="162" spans="2:4" ht="25.5" x14ac:dyDescent="0.2">
      <c r="B162" s="172" t="s">
        <v>414</v>
      </c>
      <c r="C162" s="173" t="s">
        <v>189</v>
      </c>
      <c r="D162" s="186" t="s">
        <v>406</v>
      </c>
    </row>
  </sheetData>
  <pageMargins left="0.25" right="0.25" top="0.75" bottom="0.75" header="0.3" footer="0.3"/>
  <pageSetup paperSize="9" scale="79" fitToHeight="0" orientation="landscape" r:id="rId1"/>
  <headerFooter>
    <oddHeader>&amp;C&amp;"Times New Roman,Standard"&amp;12&amp;Kffffff&amp;A</oddHeader>
    <oddFooter>&amp;C&amp;"Times New Roman,Standard"&amp;12&amp;KffffffSeite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UfAB2018</vt:lpstr>
      <vt:lpstr>Leistungspunkte</vt:lpstr>
      <vt:lpstr>Erweiterte Richtwertmethode</vt:lpstr>
      <vt:lpstr>Kriterien eVergabe</vt:lpstr>
      <vt:lpstr>'Kriterien eVergabe'!_ftn1</vt:lpstr>
      <vt:lpstr>'Kriterien eVergabe'!_ftnref1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Olaf Schenk</dc:creator>
  <dc:description/>
  <cp:lastModifiedBy>Annett Kluschke</cp:lastModifiedBy>
  <cp:revision>18</cp:revision>
  <cp:lastPrinted>2025-05-08T12:59:56Z</cp:lastPrinted>
  <dcterms:created xsi:type="dcterms:W3CDTF">2024-11-15T09:10:27Z</dcterms:created>
  <dcterms:modified xsi:type="dcterms:W3CDTF">2025-06-10T10:47:55Z</dcterms:modified>
  <dc:language>de-DE</dc:language>
</cp:coreProperties>
</file>